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0" yWindow="460" windowWidth="17340" windowHeight="16240" activeTab="0"/>
  </bookViews>
  <sheets>
    <sheet name="Atesteerimisaruande arvestustab" sheetId="1" r:id="rId1"/>
  </sheets>
  <definedNames>
    <definedName name="_xlnm.Print_Area" localSheetId="0">'Atesteerimisaruande arvestustab'!$A$1:$J$26</definedName>
  </definedNames>
  <calcPr fullCalcOnLoad="1"/>
</workbook>
</file>

<file path=xl/sharedStrings.xml><?xml version="1.0" encoding="utf-8"?>
<sst xmlns="http://schemas.openxmlformats.org/spreadsheetml/2006/main" count="45" uniqueCount="42">
  <si>
    <t>KOKKU</t>
  </si>
  <si>
    <t xml:space="preserve">Avaldamiseks vastuvõetud ETISe 1.1, 1.2 või 3.1 kategooria artikkel (mis artikliväitekirja puhul moodustab artikliväitekirja osa) – kuni 30 EAP. </t>
  </si>
  <si>
    <t>Monograafia vormis esitatava doktoritöö peatükk/sisu osa</t>
  </si>
  <si>
    <t>Doktoritöö analüütiline ülevaade</t>
  </si>
  <si>
    <t xml:space="preserve">Doktoriseminari ettekanne </t>
  </si>
  <si>
    <t>Doktoriseminari ettekande retsenseerimine</t>
  </si>
  <si>
    <t>Eelkaitsmine</t>
  </si>
  <si>
    <t>Lõppkaitsmine</t>
  </si>
  <si>
    <t>KOKKU:</t>
  </si>
  <si>
    <t>Min nõutav</t>
  </si>
  <si>
    <t>Max lubatud</t>
  </si>
  <si>
    <t>Fikseeritud nõuetega - artiklipõhine</t>
  </si>
  <si>
    <t>Fikseeritud nõuetega - väitekirjapõhine</t>
  </si>
  <si>
    <t>Doktoritöö komponent</t>
  </si>
  <si>
    <t>Doktoritöö arvestatud maht</t>
  </si>
  <si>
    <t xml:space="preserve">Kogu doktoriõpingute perioodi hõlmav doktoritöö uurimisplaan, mis  peab sisaldama doktoritöö metodoloogilist plaani </t>
  </si>
  <si>
    <t>Muu teaduspublikatsioon (ETISe madalam kategooria)</t>
  </si>
  <si>
    <t xml:space="preserve"> Konverentsi ettekanne</t>
  </si>
  <si>
    <t>Esinemine või osalemine erialastel seminaridel väljaspool ülikooli</t>
  </si>
  <si>
    <t>NB!</t>
  </si>
  <si>
    <t>Nõutavast puudu</t>
  </si>
  <si>
    <t>1. õ/a</t>
  </si>
  <si>
    <t>2.õ/a</t>
  </si>
  <si>
    <t>3. õ/a</t>
  </si>
  <si>
    <t>4. õ/a</t>
  </si>
  <si>
    <t>… õ/a</t>
  </si>
  <si>
    <t>Max lubatuni</t>
  </si>
  <si>
    <t>Eelnevalt atesteeritud doktoritöö eest</t>
  </si>
  <si>
    <t>Üliõpilane:</t>
  </si>
  <si>
    <t>Sisseastumise aasta:</t>
  </si>
  <si>
    <t>Artikliväitekiri (A) või monograafia (M):</t>
  </si>
  <si>
    <t>Kontroll</t>
  </si>
  <si>
    <t>-</t>
  </si>
  <si>
    <t>NB! Andmeid saab muuta ainult tabeli halli taustaga lahtrites - ülejäänud lahtrid sisaldavad valemeid ja fikseeritud elemente (lukustus on ilma salasõnata!)!</t>
  </si>
  <si>
    <t>Kumulatiivne maht õppeaasta kohta (EAP/aastas):</t>
  </si>
  <si>
    <t xml:space="preserve">Doktoritöö teoreetilist alust puudutava teaduskirjanduse läbitöötamine </t>
  </si>
  <si>
    <t>Läbitud õppeainete maht (max 60EAP-ülekanded)</t>
  </si>
  <si>
    <t>LÄBITUD ÕPPEAINED (max 60EAP) JA DOKTORITÖÖ KOKKU:</t>
  </si>
  <si>
    <t>NB! Täiskoormuse maht vähemalt 45 EAP/aastas õppekava järgseid õpinguid!</t>
  </si>
  <si>
    <t>Ülekantud õppeaineid (EAP):</t>
  </si>
  <si>
    <t>M</t>
  </si>
  <si>
    <t>Doktoritöö instrumentide ning meetodite rakendamispõhimõtete väljatöötamine ning andmete kogumine doktoritöö jaoks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</si>
</sst>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9"/>
      <name val="Calibri"/>
      <family val="0"/>
    </font>
    <font>
      <sz val="11"/>
      <name val="Calibri"/>
      <family val="0"/>
    </font>
    <font>
      <b/>
      <i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theme="0"/>
      <name val="Calibri"/>
      <family val="0"/>
    </font>
    <font>
      <b/>
      <i/>
      <sz val="11"/>
      <color theme="1"/>
      <name val="Calibri"/>
      <family val="2"/>
    </font>
    <font>
      <b/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 quotePrefix="1">
      <alignment horizontal="center" vertical="top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41" fillId="0" borderId="11" xfId="0" applyFont="1" applyFill="1" applyBorder="1" applyAlignment="1">
      <alignment horizontal="center" vertical="top" wrapText="1"/>
    </xf>
    <xf numFmtId="0" fontId="40" fillId="0" borderId="12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38" fillId="35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 quotePrefix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188" fontId="42" fillId="35" borderId="10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>
      <alignment horizontal="right" wrapText="1"/>
    </xf>
    <xf numFmtId="0" fontId="38" fillId="0" borderId="13" xfId="0" applyFont="1" applyBorder="1" applyAlignment="1">
      <alignment horizontal="right" wrapText="1"/>
    </xf>
    <xf numFmtId="0" fontId="40" fillId="0" borderId="10" xfId="0" applyFont="1" applyBorder="1" applyAlignment="1">
      <alignment horizontal="center" vertical="center" wrapText="1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38" fillId="0" borderId="12" xfId="0" applyFont="1" applyFill="1" applyBorder="1" applyAlignment="1" applyProtection="1">
      <alignment horizontal="right" vertical="center" wrapText="1"/>
      <protection locked="0"/>
    </xf>
    <xf numFmtId="0" fontId="38" fillId="0" borderId="11" xfId="0" applyFont="1" applyFill="1" applyBorder="1" applyAlignment="1" applyProtection="1">
      <alignment horizontal="right" vertical="center" wrapText="1"/>
      <protection locked="0"/>
    </xf>
    <xf numFmtId="0" fontId="38" fillId="0" borderId="13" xfId="0" applyFont="1" applyFill="1" applyBorder="1" applyAlignment="1" applyProtection="1">
      <alignment horizontal="right" vertical="center" wrapText="1"/>
      <protection locked="0"/>
    </xf>
    <xf numFmtId="0" fontId="0" fillId="34" borderId="13" xfId="0" applyFill="1" applyBorder="1" applyAlignment="1" applyProtection="1">
      <alignment horizontal="left" vertical="center" wrapText="1"/>
      <protection locked="0"/>
    </xf>
    <xf numFmtId="0" fontId="43" fillId="0" borderId="14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125" zoomScaleNormal="125" zoomScalePageLayoutView="0" workbookViewId="0" topLeftCell="A1">
      <selection activeCell="B4" sqref="B4"/>
    </sheetView>
  </sheetViews>
  <sheetFormatPr defaultColWidth="8.8515625" defaultRowHeight="15"/>
  <cols>
    <col min="1" max="1" width="5.421875" style="0" customWidth="1"/>
    <col min="2" max="2" width="40.140625" style="2" customWidth="1"/>
    <col min="3" max="7" width="10.28125" style="3" customWidth="1"/>
    <col min="8" max="12" width="9.140625" style="3" customWidth="1"/>
    <col min="13" max="13" width="8.8515625" style="3" customWidth="1"/>
    <col min="14" max="14" width="8.421875" style="3" customWidth="1"/>
  </cols>
  <sheetData>
    <row r="1" spans="1:14" s="1" customFormat="1" ht="15">
      <c r="A1" s="42" t="s">
        <v>28</v>
      </c>
      <c r="B1" s="43"/>
      <c r="C1" s="41"/>
      <c r="D1" s="41"/>
      <c r="E1" s="41"/>
      <c r="F1" s="41"/>
      <c r="G1" s="41"/>
      <c r="H1" s="41"/>
      <c r="I1" s="41"/>
      <c r="J1" s="41"/>
      <c r="K1" s="3"/>
      <c r="L1" s="3"/>
      <c r="M1" s="3"/>
      <c r="N1" s="3"/>
    </row>
    <row r="2" spans="1:14" s="1" customFormat="1" ht="15">
      <c r="A2" s="42" t="s">
        <v>29</v>
      </c>
      <c r="B2" s="43"/>
      <c r="C2" s="45"/>
      <c r="D2" s="46"/>
      <c r="E2" s="47" t="s">
        <v>39</v>
      </c>
      <c r="F2" s="48"/>
      <c r="G2" s="48"/>
      <c r="H2" s="49"/>
      <c r="I2" s="45">
        <v>0</v>
      </c>
      <c r="J2" s="50"/>
      <c r="K2" s="3"/>
      <c r="L2" s="3"/>
      <c r="M2" s="3"/>
      <c r="N2" s="3"/>
    </row>
    <row r="3" spans="1:14" s="1" customFormat="1" ht="15">
      <c r="A3" s="42" t="s">
        <v>30</v>
      </c>
      <c r="B3" s="43"/>
      <c r="C3" s="41" t="s">
        <v>40</v>
      </c>
      <c r="D3" s="41"/>
      <c r="E3" s="41"/>
      <c r="F3" s="41"/>
      <c r="G3" s="41"/>
      <c r="H3" s="41"/>
      <c r="I3" s="41"/>
      <c r="J3" s="41"/>
      <c r="K3" s="3"/>
      <c r="L3" s="3"/>
      <c r="M3" s="3"/>
      <c r="N3" s="3"/>
    </row>
    <row r="4" spans="2:14" s="1" customFormat="1" ht="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15">
      <c r="A5" s="11" t="s">
        <v>33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0.75" customHeight="1">
      <c r="A6" s="52" t="s">
        <v>13</v>
      </c>
      <c r="B6" s="52"/>
      <c r="C6" s="55" t="s">
        <v>14</v>
      </c>
      <c r="D6" s="55"/>
      <c r="E6" s="55"/>
      <c r="F6" s="55"/>
      <c r="G6" s="55"/>
      <c r="H6" s="55"/>
      <c r="I6" s="55" t="s">
        <v>31</v>
      </c>
      <c r="J6" s="55"/>
      <c r="K6" s="56" t="s">
        <v>12</v>
      </c>
      <c r="L6" s="56"/>
      <c r="M6" s="56" t="s">
        <v>11</v>
      </c>
      <c r="N6" s="56"/>
    </row>
    <row r="7" spans="1:14" ht="30">
      <c r="A7" s="52"/>
      <c r="B7" s="52"/>
      <c r="C7" s="22" t="s">
        <v>21</v>
      </c>
      <c r="D7" s="22" t="s">
        <v>22</v>
      </c>
      <c r="E7" s="22" t="s">
        <v>23</v>
      </c>
      <c r="F7" s="22" t="s">
        <v>24</v>
      </c>
      <c r="G7" s="22" t="s">
        <v>25</v>
      </c>
      <c r="H7" s="4" t="s">
        <v>0</v>
      </c>
      <c r="I7" s="4" t="s">
        <v>20</v>
      </c>
      <c r="J7" s="4" t="s">
        <v>26</v>
      </c>
      <c r="K7" s="5" t="s">
        <v>9</v>
      </c>
      <c r="L7" s="5" t="s">
        <v>10</v>
      </c>
      <c r="M7" s="5" t="s">
        <v>9</v>
      </c>
      <c r="N7" s="5" t="s">
        <v>10</v>
      </c>
    </row>
    <row r="8" spans="1:14" s="1" customFormat="1" ht="21.75" customHeight="1">
      <c r="A8" s="14"/>
      <c r="B8" s="15" t="s">
        <v>8</v>
      </c>
      <c r="C8" s="8">
        <f aca="true" t="shared" si="0" ref="C8:H8">SUM(C9:C22)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30">
        <f t="shared" si="0"/>
        <v>0</v>
      </c>
      <c r="I8" s="12">
        <f>IF(C$3="M",IF(K8-H8&gt;0,K8-H8,0),IF(M8-H8&gt;0,M8-H8,0))</f>
        <v>132</v>
      </c>
      <c r="J8" s="12">
        <f>IF(C$3="M",L8-H8,N8-H8)</f>
        <v>180</v>
      </c>
      <c r="K8" s="9">
        <f>SUM(K9:K21)</f>
        <v>132</v>
      </c>
      <c r="L8" s="9">
        <v>180</v>
      </c>
      <c r="M8" s="9">
        <f>SUM(M9:M21)</f>
        <v>136</v>
      </c>
      <c r="N8" s="9">
        <v>180</v>
      </c>
    </row>
    <row r="9" spans="1:14" ht="45">
      <c r="A9" s="6">
        <v>1</v>
      </c>
      <c r="B9" s="29" t="s">
        <v>15</v>
      </c>
      <c r="C9" s="23"/>
      <c r="D9" s="23"/>
      <c r="E9" s="23"/>
      <c r="F9" s="23"/>
      <c r="G9" s="23"/>
      <c r="H9" s="8">
        <f aca="true" t="shared" si="1" ref="H9:H22">SUM(C9:G9)</f>
        <v>0</v>
      </c>
      <c r="I9" s="36">
        <f>IF(C$3="M",IF(K9-H9&gt;0,K9-H9,0),IF(M9-H9&gt;0,M9-H9,0))</f>
        <v>6</v>
      </c>
      <c r="J9" s="36">
        <f>IF(C$3="M",L9-H9,N9-H9)</f>
        <v>10</v>
      </c>
      <c r="K9" s="38">
        <v>6</v>
      </c>
      <c r="L9" s="38">
        <v>10</v>
      </c>
      <c r="M9" s="38">
        <v>0</v>
      </c>
      <c r="N9" s="38">
        <v>10</v>
      </c>
    </row>
    <row r="10" spans="1:14" ht="30">
      <c r="A10" s="6">
        <v>2</v>
      </c>
      <c r="B10" s="29" t="s">
        <v>35</v>
      </c>
      <c r="C10" s="23"/>
      <c r="D10" s="23"/>
      <c r="E10" s="23"/>
      <c r="F10" s="23"/>
      <c r="G10" s="23"/>
      <c r="H10" s="8">
        <f t="shared" si="1"/>
        <v>0</v>
      </c>
      <c r="I10" s="36">
        <f aca="true" t="shared" si="2" ref="I10:I16">IF(C$3="M",IF(K10-H10&gt;0,K10-H10,0),IF(M10-H10&gt;0,M10-H10,0))</f>
        <v>10</v>
      </c>
      <c r="J10" s="36">
        <f aca="true" t="shared" si="3" ref="J10:J16">IF(C$3="M",L10-H10,N10-H10)</f>
        <v>20</v>
      </c>
      <c r="K10" s="38">
        <v>10</v>
      </c>
      <c r="L10" s="38">
        <v>20</v>
      </c>
      <c r="M10" s="38">
        <v>10</v>
      </c>
      <c r="N10" s="38">
        <v>20</v>
      </c>
    </row>
    <row r="11" spans="1:14" ht="45">
      <c r="A11" s="6">
        <v>3</v>
      </c>
      <c r="B11" s="29" t="s">
        <v>41</v>
      </c>
      <c r="C11" s="23"/>
      <c r="D11" s="23"/>
      <c r="E11" s="23"/>
      <c r="F11" s="23"/>
      <c r="G11" s="23"/>
      <c r="H11" s="8">
        <f t="shared" si="1"/>
        <v>0</v>
      </c>
      <c r="I11" s="36">
        <f t="shared" si="2"/>
        <v>0</v>
      </c>
      <c r="J11" s="36">
        <f t="shared" si="3"/>
        <v>20</v>
      </c>
      <c r="K11" s="38">
        <v>0</v>
      </c>
      <c r="L11" s="38">
        <v>20</v>
      </c>
      <c r="M11" s="38">
        <v>0</v>
      </c>
      <c r="N11" s="38">
        <v>20</v>
      </c>
    </row>
    <row r="12" spans="1:14" ht="45">
      <c r="A12" s="6">
        <v>4</v>
      </c>
      <c r="B12" s="29" t="s">
        <v>1</v>
      </c>
      <c r="C12" s="23"/>
      <c r="D12" s="23"/>
      <c r="E12" s="23"/>
      <c r="F12" s="23"/>
      <c r="G12" s="23"/>
      <c r="H12" s="8">
        <f t="shared" si="1"/>
        <v>0</v>
      </c>
      <c r="I12" s="36">
        <f t="shared" si="2"/>
        <v>30</v>
      </c>
      <c r="J12" s="36">
        <f t="shared" si="3"/>
        <v>30</v>
      </c>
      <c r="K12" s="38">
        <v>30</v>
      </c>
      <c r="L12" s="38">
        <v>30</v>
      </c>
      <c r="M12" s="38">
        <v>90</v>
      </c>
      <c r="N12" s="38">
        <v>120</v>
      </c>
    </row>
    <row r="13" spans="1:14" ht="30">
      <c r="A13" s="6">
        <v>5</v>
      </c>
      <c r="B13" s="29" t="s">
        <v>2</v>
      </c>
      <c r="C13" s="23"/>
      <c r="D13" s="23"/>
      <c r="E13" s="23"/>
      <c r="F13" s="23"/>
      <c r="G13" s="23"/>
      <c r="H13" s="8">
        <f t="shared" si="1"/>
        <v>0</v>
      </c>
      <c r="I13" s="36">
        <f t="shared" si="2"/>
        <v>70</v>
      </c>
      <c r="J13" s="36">
        <f t="shared" si="3"/>
        <v>120</v>
      </c>
      <c r="K13" s="38">
        <v>70</v>
      </c>
      <c r="L13" s="38">
        <v>120</v>
      </c>
      <c r="M13" s="38">
        <v>0</v>
      </c>
      <c r="N13" s="38">
        <v>0</v>
      </c>
    </row>
    <row r="14" spans="1:14" ht="15">
      <c r="A14" s="6">
        <v>6</v>
      </c>
      <c r="B14" s="29" t="s">
        <v>3</v>
      </c>
      <c r="C14" s="23"/>
      <c r="D14" s="23"/>
      <c r="E14" s="23"/>
      <c r="F14" s="23"/>
      <c r="G14" s="23"/>
      <c r="H14" s="8">
        <f t="shared" si="1"/>
        <v>0</v>
      </c>
      <c r="I14" s="36">
        <f t="shared" si="2"/>
        <v>0</v>
      </c>
      <c r="J14" s="36">
        <f t="shared" si="3"/>
        <v>0</v>
      </c>
      <c r="K14" s="38">
        <v>0</v>
      </c>
      <c r="L14" s="38">
        <v>0</v>
      </c>
      <c r="M14" s="38">
        <v>20</v>
      </c>
      <c r="N14" s="38">
        <v>30</v>
      </c>
    </row>
    <row r="15" spans="1:14" ht="30">
      <c r="A15" s="6">
        <v>7</v>
      </c>
      <c r="B15" s="29" t="s">
        <v>16</v>
      </c>
      <c r="C15" s="23"/>
      <c r="D15" s="23"/>
      <c r="E15" s="23"/>
      <c r="F15" s="23"/>
      <c r="G15" s="23"/>
      <c r="H15" s="8">
        <f t="shared" si="1"/>
        <v>0</v>
      </c>
      <c r="I15" s="36">
        <f t="shared" si="2"/>
        <v>0</v>
      </c>
      <c r="J15" s="36">
        <f t="shared" si="3"/>
        <v>10</v>
      </c>
      <c r="K15" s="38">
        <v>0</v>
      </c>
      <c r="L15" s="38">
        <v>10</v>
      </c>
      <c r="M15" s="38">
        <v>0</v>
      </c>
      <c r="N15" s="38">
        <v>10</v>
      </c>
    </row>
    <row r="16" spans="1:14" ht="15">
      <c r="A16" s="6">
        <v>8</v>
      </c>
      <c r="B16" s="29" t="s">
        <v>17</v>
      </c>
      <c r="C16" s="23"/>
      <c r="D16" s="23"/>
      <c r="E16" s="23"/>
      <c r="F16" s="23"/>
      <c r="G16" s="23"/>
      <c r="H16" s="8">
        <f t="shared" si="1"/>
        <v>0</v>
      </c>
      <c r="I16" s="36">
        <f t="shared" si="2"/>
        <v>6</v>
      </c>
      <c r="J16" s="36">
        <f t="shared" si="3"/>
        <v>20</v>
      </c>
      <c r="K16" s="38">
        <v>6</v>
      </c>
      <c r="L16" s="38">
        <v>20</v>
      </c>
      <c r="M16" s="38">
        <v>6</v>
      </c>
      <c r="N16" s="38">
        <v>20</v>
      </c>
    </row>
    <row r="17" spans="1:14" ht="15">
      <c r="A17" s="6">
        <v>9</v>
      </c>
      <c r="B17" s="29" t="s">
        <v>4</v>
      </c>
      <c r="C17" s="23"/>
      <c r="D17" s="23"/>
      <c r="E17" s="23"/>
      <c r="F17" s="23"/>
      <c r="G17" s="23"/>
      <c r="H17" s="8">
        <f t="shared" si="1"/>
        <v>0</v>
      </c>
      <c r="I17" s="44">
        <f>IF(C$3="M",IF(SUM(H17:H19)-H17&gt;0,K17-SUM(H17:H19),0),IF(M17-SUM(H17:H19)&gt;0,M17-SUM(H17:H19),0))</f>
        <v>0</v>
      </c>
      <c r="J17" s="44">
        <f>IF(C$3="M",L17-SUM(H17:H19),N17-SUM(H17:H19))</f>
        <v>10</v>
      </c>
      <c r="K17" s="57">
        <v>0</v>
      </c>
      <c r="L17" s="57">
        <v>10</v>
      </c>
      <c r="M17" s="57">
        <v>0</v>
      </c>
      <c r="N17" s="57">
        <v>10</v>
      </c>
    </row>
    <row r="18" spans="1:14" ht="15">
      <c r="A18" s="6">
        <v>10</v>
      </c>
      <c r="B18" s="29" t="s">
        <v>5</v>
      </c>
      <c r="C18" s="23"/>
      <c r="D18" s="23"/>
      <c r="E18" s="23"/>
      <c r="F18" s="23"/>
      <c r="G18" s="23"/>
      <c r="H18" s="8">
        <f t="shared" si="1"/>
        <v>0</v>
      </c>
      <c r="I18" s="44"/>
      <c r="J18" s="44"/>
      <c r="K18" s="58"/>
      <c r="L18" s="58"/>
      <c r="M18" s="58"/>
      <c r="N18" s="58"/>
    </row>
    <row r="19" spans="1:14" ht="30">
      <c r="A19" s="6">
        <v>11</v>
      </c>
      <c r="B19" s="29" t="s">
        <v>18</v>
      </c>
      <c r="C19" s="23"/>
      <c r="D19" s="23"/>
      <c r="E19" s="23"/>
      <c r="F19" s="23"/>
      <c r="G19" s="23"/>
      <c r="H19" s="8">
        <f t="shared" si="1"/>
        <v>0</v>
      </c>
      <c r="I19" s="44"/>
      <c r="J19" s="44"/>
      <c r="K19" s="59"/>
      <c r="L19" s="59"/>
      <c r="M19" s="59"/>
      <c r="N19" s="59"/>
    </row>
    <row r="20" spans="1:14" ht="15">
      <c r="A20" s="6">
        <v>12</v>
      </c>
      <c r="B20" s="29" t="s">
        <v>6</v>
      </c>
      <c r="C20" s="23"/>
      <c r="D20" s="23"/>
      <c r="E20" s="23"/>
      <c r="F20" s="23"/>
      <c r="G20" s="23"/>
      <c r="H20" s="8">
        <f t="shared" si="1"/>
        <v>0</v>
      </c>
      <c r="I20" s="36">
        <f>IF(C$3="M",IF(K20-H20&gt;0,K20-H20,0),IF(M20-H20&gt;0,M20-H20,0))</f>
        <v>5</v>
      </c>
      <c r="J20" s="36">
        <f>IF(C$3="M",L20-H20,N20-H20)</f>
        <v>5</v>
      </c>
      <c r="K20" s="38">
        <v>5</v>
      </c>
      <c r="L20" s="38">
        <v>5</v>
      </c>
      <c r="M20" s="38">
        <v>5</v>
      </c>
      <c r="N20" s="38">
        <v>5</v>
      </c>
    </row>
    <row r="21" spans="1:14" ht="15">
      <c r="A21" s="6">
        <v>13</v>
      </c>
      <c r="B21" s="29" t="s">
        <v>7</v>
      </c>
      <c r="C21" s="23"/>
      <c r="D21" s="23"/>
      <c r="E21" s="23"/>
      <c r="F21" s="23"/>
      <c r="G21" s="23"/>
      <c r="H21" s="8">
        <f t="shared" si="1"/>
        <v>0</v>
      </c>
      <c r="I21" s="36">
        <f>IF(C$3="M",IF(K21-H21&gt;0,K21-H21,0),IF(M21-H21&gt;0,M21-H21,0))</f>
        <v>5</v>
      </c>
      <c r="J21" s="36">
        <f>IF(C$3="M",L21-H21,N21-H21)</f>
        <v>5</v>
      </c>
      <c r="K21" s="38">
        <v>5</v>
      </c>
      <c r="L21" s="38">
        <v>5</v>
      </c>
      <c r="M21" s="38">
        <v>5</v>
      </c>
      <c r="N21" s="38">
        <v>5</v>
      </c>
    </row>
    <row r="22" spans="1:14" ht="15">
      <c r="A22" s="6" t="s">
        <v>19</v>
      </c>
      <c r="B22" s="7" t="s">
        <v>27</v>
      </c>
      <c r="C22" s="23"/>
      <c r="D22" s="23"/>
      <c r="E22" s="23"/>
      <c r="F22" s="23"/>
      <c r="G22" s="23"/>
      <c r="H22" s="8">
        <f t="shared" si="1"/>
        <v>0</v>
      </c>
      <c r="I22" s="36">
        <f>IF(C$3="M",IF(K22-H22&gt;0,K22-H22,0),IF(M22-H22&gt;0,M22-H22,0))</f>
        <v>0</v>
      </c>
      <c r="J22" s="36">
        <f>IF(C$3="M",L22-H22,N22-H22)</f>
        <v>0</v>
      </c>
      <c r="K22" s="37"/>
      <c r="L22" s="37"/>
      <c r="M22" s="37"/>
      <c r="N22" s="37"/>
    </row>
    <row r="23" spans="1:14" ht="9.75" customHeight="1">
      <c r="A23" s="16"/>
      <c r="B23" s="17"/>
      <c r="C23" s="18"/>
      <c r="D23" s="18"/>
      <c r="E23" s="18"/>
      <c r="F23" s="18"/>
      <c r="G23" s="18"/>
      <c r="H23" s="19"/>
      <c r="I23" s="20"/>
      <c r="J23" s="21"/>
      <c r="K23" s="28"/>
      <c r="L23" s="28"/>
      <c r="M23" s="28"/>
      <c r="N23" s="28"/>
    </row>
    <row r="24" spans="1:14" s="1" customFormat="1" ht="15" customHeight="1">
      <c r="A24" s="53" t="s">
        <v>36</v>
      </c>
      <c r="B24" s="54"/>
      <c r="C24" s="31"/>
      <c r="D24" s="31"/>
      <c r="E24" s="31"/>
      <c r="F24" s="31"/>
      <c r="G24" s="31"/>
      <c r="H24" s="30">
        <f>IF(I2+SUM(C24:G24)&gt;60,60-I2,SUM(C24:G24))</f>
        <v>0</v>
      </c>
      <c r="I24" s="36">
        <f>K24-(SUM(C24:G24)+I2)</f>
        <v>60</v>
      </c>
      <c r="J24" s="13" t="s">
        <v>32</v>
      </c>
      <c r="K24" s="37">
        <v>60</v>
      </c>
      <c r="L24" s="37"/>
      <c r="M24" s="37">
        <v>60</v>
      </c>
      <c r="N24" s="37"/>
    </row>
    <row r="25" spans="1:14" s="10" customFormat="1" ht="21" customHeight="1">
      <c r="A25" s="51" t="s">
        <v>37</v>
      </c>
      <c r="B25" s="51"/>
      <c r="C25" s="32">
        <f aca="true" t="shared" si="4" ref="C25:H25">C8+C24</f>
        <v>0</v>
      </c>
      <c r="D25" s="32">
        <f t="shared" si="4"/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0">
        <f t="shared" si="4"/>
        <v>0</v>
      </c>
      <c r="I25" s="33">
        <f>K25-H25-I2</f>
        <v>240</v>
      </c>
      <c r="J25" s="33" t="s">
        <v>32</v>
      </c>
      <c r="K25" s="34">
        <v>240</v>
      </c>
      <c r="L25" s="34"/>
      <c r="M25" s="34">
        <v>240</v>
      </c>
      <c r="N25" s="34"/>
    </row>
    <row r="26" spans="1:14" s="1" customFormat="1" ht="18" customHeight="1">
      <c r="A26" s="39" t="s">
        <v>34</v>
      </c>
      <c r="B26" s="40"/>
      <c r="C26" s="24">
        <f>IF(C25=0,0,1)</f>
        <v>0</v>
      </c>
      <c r="D26" s="24">
        <f>IF(D25=0,0,1)</f>
        <v>0</v>
      </c>
      <c r="E26" s="24">
        <f>IF(E25=0,0,1)</f>
        <v>0</v>
      </c>
      <c r="F26" s="24">
        <f>IF(F25=0,0,1)</f>
        <v>0</v>
      </c>
      <c r="G26" s="24">
        <f>IF(G25=0,0,1)</f>
        <v>0</v>
      </c>
      <c r="H26" s="35">
        <f>IF(H25=0,0,H25/SUM(C26:G26))</f>
        <v>0</v>
      </c>
      <c r="I26" s="25" t="s">
        <v>38</v>
      </c>
      <c r="J26" s="26"/>
      <c r="K26" s="26"/>
      <c r="L26" s="26"/>
      <c r="M26" s="26"/>
      <c r="N26" s="27"/>
    </row>
  </sheetData>
  <sheetProtection sheet="1" objects="1" scenarios="1" insertColumns="0"/>
  <mergeCells count="22">
    <mergeCell ref="M6:N6"/>
    <mergeCell ref="K17:K19"/>
    <mergeCell ref="L17:L19"/>
    <mergeCell ref="M17:M19"/>
    <mergeCell ref="N17:N19"/>
    <mergeCell ref="I6:J6"/>
    <mergeCell ref="I2:J2"/>
    <mergeCell ref="A25:B25"/>
    <mergeCell ref="A6:B7"/>
    <mergeCell ref="A24:B24"/>
    <mergeCell ref="C6:H6"/>
    <mergeCell ref="K6:L6"/>
    <mergeCell ref="A26:B26"/>
    <mergeCell ref="C1:J1"/>
    <mergeCell ref="C3:J3"/>
    <mergeCell ref="A1:B1"/>
    <mergeCell ref="A2:B2"/>
    <mergeCell ref="A3:B3"/>
    <mergeCell ref="I17:I19"/>
    <mergeCell ref="J17:J19"/>
    <mergeCell ref="C2:D2"/>
    <mergeCell ref="E2:H2"/>
  </mergeCells>
  <conditionalFormatting sqref="J9:J22">
    <cfRule type="cellIs" priority="1" dxfId="1" operator="lessThan">
      <formula>0</formula>
    </cfRule>
  </conditionalFormatting>
  <printOptions/>
  <pageMargins left="0.59" right="0.59" top="0.3937007874015748" bottom="0.3937007874015748" header="0.30000000000000004" footer="0.300000000000000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</dc:creator>
  <cp:keywords/>
  <dc:description/>
  <cp:lastModifiedBy>Microsoft Office User</cp:lastModifiedBy>
  <cp:lastPrinted>2013-05-05T09:54:00Z</cp:lastPrinted>
  <dcterms:created xsi:type="dcterms:W3CDTF">2012-03-14T13:03:35Z</dcterms:created>
  <dcterms:modified xsi:type="dcterms:W3CDTF">2020-04-20T18:22:33Z</dcterms:modified>
  <cp:category/>
  <cp:version/>
  <cp:contentType/>
  <cp:contentStatus/>
</cp:coreProperties>
</file>