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775" activeTab="0"/>
  </bookViews>
  <sheets>
    <sheet name="Sheet1" sheetId="1" r:id="rId1"/>
    <sheet name="Ülesanded" sheetId="2" r:id="rId2"/>
    <sheet name="Aruanne" sheetId="3" r:id="rId3"/>
    <sheet name="Pivot Table" sheetId="4" r:id="rId4"/>
  </sheets>
  <definedNames>
    <definedName name="ALA">#REF!</definedName>
    <definedName name="Baas">#REF!</definedName>
  </definedNames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<sst xmlns="http://schemas.openxmlformats.org/spreadsheetml/2006/main" count="363" uniqueCount="121">
  <si>
    <t>Perenimi</t>
  </si>
  <si>
    <t>Eesnimi</t>
  </si>
  <si>
    <t>Nimi</t>
  </si>
  <si>
    <t>Sugu</t>
  </si>
  <si>
    <t>Elukoht</t>
  </si>
  <si>
    <t>kogus</t>
  </si>
  <si>
    <t>Palk</t>
  </si>
  <si>
    <t>Kuusk</t>
  </si>
  <si>
    <t>Aadu</t>
  </si>
  <si>
    <t>M</t>
  </si>
  <si>
    <t>Paide</t>
  </si>
  <si>
    <t>Leib</t>
  </si>
  <si>
    <t>Kask</t>
  </si>
  <si>
    <t>Eedi</t>
  </si>
  <si>
    <t>Tartu</t>
  </si>
  <si>
    <t>Sai</t>
  </si>
  <si>
    <t>Mänd</t>
  </si>
  <si>
    <t>Aare</t>
  </si>
  <si>
    <t>Tallinn</t>
  </si>
  <si>
    <t>Haab</t>
  </si>
  <si>
    <t>Maali</t>
  </si>
  <si>
    <t>N</t>
  </si>
  <si>
    <t>Viljandi</t>
  </si>
  <si>
    <t>Kivi</t>
  </si>
  <si>
    <t>Kalle</t>
  </si>
  <si>
    <t>Pärn</t>
  </si>
  <si>
    <t>Margus</t>
  </si>
  <si>
    <t>Mare</t>
  </si>
  <si>
    <t>Sõnajalg</t>
  </si>
  <si>
    <t xml:space="preserve">Torim </t>
  </si>
  <si>
    <t>Eve</t>
  </si>
  <si>
    <t>Pärnu</t>
  </si>
  <si>
    <t xml:space="preserve">Kuusk </t>
  </si>
  <si>
    <t>Vambola</t>
  </si>
  <si>
    <t>Kaup</t>
  </si>
  <si>
    <t>Hind</t>
  </si>
  <si>
    <t>Kuu</t>
  </si>
  <si>
    <t>Päev</t>
  </si>
  <si>
    <t>Staatus</t>
  </si>
  <si>
    <t>Kursus</t>
  </si>
  <si>
    <t>Tunde</t>
  </si>
  <si>
    <t>Inimeste arv</t>
  </si>
  <si>
    <t xml:space="preserve">Makstud </t>
  </si>
  <si>
    <t>Lektor</t>
  </si>
  <si>
    <t>tasu</t>
  </si>
  <si>
    <t>tasu kokku</t>
  </si>
  <si>
    <t>August</t>
  </si>
  <si>
    <t>22-24</t>
  </si>
  <si>
    <t>tellitud</t>
  </si>
  <si>
    <t>EXCEL</t>
  </si>
  <si>
    <t>29-30</t>
  </si>
  <si>
    <t>üldine</t>
  </si>
  <si>
    <t>Alg</t>
  </si>
  <si>
    <t>29-31</t>
  </si>
  <si>
    <t>Word</t>
  </si>
  <si>
    <t>31-2</t>
  </si>
  <si>
    <t>Excel</t>
  </si>
  <si>
    <t>September</t>
  </si>
  <si>
    <t>5-7</t>
  </si>
  <si>
    <t>6-7+8</t>
  </si>
  <si>
    <t>Märtin</t>
  </si>
  <si>
    <t>12-13</t>
  </si>
  <si>
    <t>Uulma</t>
  </si>
  <si>
    <t>12-15</t>
  </si>
  <si>
    <t>Leis</t>
  </si>
  <si>
    <t>14-16</t>
  </si>
  <si>
    <t>19-20</t>
  </si>
  <si>
    <t>21-22</t>
  </si>
  <si>
    <t>22-23</t>
  </si>
  <si>
    <t xml:space="preserve">26-29 </t>
  </si>
  <si>
    <t>Corel</t>
  </si>
  <si>
    <t>Maksing</t>
  </si>
  <si>
    <t>Oktoober</t>
  </si>
  <si>
    <t xml:space="preserve">6-7 </t>
  </si>
  <si>
    <t>10-14</t>
  </si>
  <si>
    <t>Ex+Acc</t>
  </si>
  <si>
    <t>18-21</t>
  </si>
  <si>
    <t>Quattro</t>
  </si>
  <si>
    <t>Access</t>
  </si>
  <si>
    <t>24-26</t>
  </si>
  <si>
    <t>24-25</t>
  </si>
  <si>
    <t>26-27</t>
  </si>
  <si>
    <t>26-28</t>
  </si>
  <si>
    <t>November</t>
  </si>
  <si>
    <t>WP</t>
  </si>
  <si>
    <t>Leitsalu</t>
  </si>
  <si>
    <t>3-4</t>
  </si>
  <si>
    <t>7-8</t>
  </si>
  <si>
    <t>7-9</t>
  </si>
  <si>
    <t>9-11</t>
  </si>
  <si>
    <t>14-15</t>
  </si>
  <si>
    <t>15-18</t>
  </si>
  <si>
    <t>W+E</t>
  </si>
  <si>
    <t>16-17</t>
  </si>
  <si>
    <t>TimeLine</t>
  </si>
  <si>
    <t>22-25</t>
  </si>
  <si>
    <t>28-30</t>
  </si>
  <si>
    <t>Detsember</t>
  </si>
  <si>
    <t>5-8</t>
  </si>
  <si>
    <t xml:space="preserve">Corel </t>
  </si>
  <si>
    <t>19-22</t>
  </si>
  <si>
    <t>Kulu</t>
  </si>
  <si>
    <t>Grand Total</t>
  </si>
  <si>
    <t>Nr</t>
  </si>
  <si>
    <t>Summa</t>
  </si>
  <si>
    <t>Ostukuupäev</t>
  </si>
  <si>
    <t>Perepoja</t>
  </si>
  <si>
    <t>Madise</t>
  </si>
  <si>
    <t>Viljaveski</t>
  </si>
  <si>
    <t>Röstsai</t>
  </si>
  <si>
    <t>Salla</t>
  </si>
  <si>
    <t>Perenaise</t>
  </si>
  <si>
    <t>Sum of kogus</t>
  </si>
  <si>
    <t>Sum of Hind</t>
  </si>
  <si>
    <t>Total</t>
  </si>
  <si>
    <t>Average of kogus</t>
  </si>
  <si>
    <t xml:space="preserve"> Luua kokkuvõtted väljadele Makstud ja Kulu lehel Aruanne Grupeerida allolevale kujule </t>
  </si>
  <si>
    <t xml:space="preserve">Luua kokkuvõtted Lektorite kaupa saades vastuseks keskmise kulu lektori kohta. Grupeerida allolevale kujule </t>
  </si>
  <si>
    <t>Luua Lehel Pivot Table järgnevad Risttabelid Kõik samale lehele</t>
  </si>
  <si>
    <t>Töölevõtt</t>
  </si>
  <si>
    <t>Tööaeg</t>
  </si>
</sst>
</file>

<file path=xl/styles.xml><?xml version="1.0" encoding="utf-8"?>
<styleSheet xmlns="http://schemas.openxmlformats.org/spreadsheetml/2006/main">
  <numFmts count="4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&quot;kr&quot;"/>
    <numFmt numFmtId="173" formatCode="#,##0.0_);[Red]\(#,##0.0\)"/>
    <numFmt numFmtId="174" formatCode="0.0"/>
    <numFmt numFmtId="175" formatCode="m/d/yyyy"/>
    <numFmt numFmtId="176" formatCode="00000"/>
    <numFmt numFmtId="177" formatCode="#,##0&quot;kr&quot;;\-#,##0&quot;kr&quot;"/>
    <numFmt numFmtId="178" formatCode="#,##0&quot;kr&quot;;[Red]\-#,##0&quot;kr&quot;"/>
    <numFmt numFmtId="179" formatCode="#,##0.00&quot;kr&quot;;\-#,##0.00&quot;kr&quot;"/>
    <numFmt numFmtId="180" formatCode="#,##0.00&quot;kr&quot;;[Red]\-#,##0.00&quot;kr&quot;"/>
    <numFmt numFmtId="181" formatCode="_-* #,##0&quot;kr&quot;_-;\-* #,##0&quot;kr&quot;_-;_-* &quot;-&quot;&quot;kr&quot;_-;_-@_-"/>
    <numFmt numFmtId="182" formatCode="_-* #,##0_k_r_-;\-* #,##0_k_r_-;_-* &quot;-&quot;_k_r_-;_-@_-"/>
    <numFmt numFmtId="183" formatCode="_-* #,##0.00&quot;kr&quot;_-;\-* #,##0.00&quot;kr&quot;_-;_-* &quot;-&quot;??&quot;kr&quot;_-;_-@_-"/>
    <numFmt numFmtId="184" formatCode="_-* #,##0.00_k_r_-;\-* #,##0.00_k_r_-;_-* &quot;-&quot;??_k_r_-;_-@_-"/>
    <numFmt numFmtId="185" formatCode="#,##0\ &quot;EEK&quot;_);\(#,##0\ &quot;EEK&quot;\)"/>
    <numFmt numFmtId="186" formatCode="#,##0\ &quot;EEK&quot;_);[Red]\(#,##0\ &quot;EEK&quot;\)"/>
    <numFmt numFmtId="187" formatCode="#,##0.00\ &quot;EEK&quot;_);\(#,##0.00\ &quot;EEK&quot;\)"/>
    <numFmt numFmtId="188" formatCode="#,##0.00\ &quot;EEK&quot;_);[Red]\(#,##0.00\ &quot;EEK&quot;\)"/>
    <numFmt numFmtId="189" formatCode="_ * #,##0_)\ &quot;EEK&quot;_ ;_ * \(#,##0\)\ &quot;EEK&quot;_ ;_ * &quot;-&quot;_)\ &quot;EEK&quot;_ ;_ @_ "/>
    <numFmt numFmtId="190" formatCode="_ * #,##0_)\ _E_E_K_ ;_ * \(#,##0\)\ _E_E_K_ ;_ * &quot;-&quot;_)\ _E_E_K_ ;_ @_ "/>
    <numFmt numFmtId="191" formatCode="_ * #,##0.00_)\ &quot;EEK&quot;_ ;_ * \(#,##0.00\)\ &quot;EEK&quot;_ ;_ * &quot;-&quot;??_)\ &quot;EEK&quot;_ ;_ @_ "/>
    <numFmt numFmtId="192" formatCode="_ * #,##0.00_)\ _E_E_K_ ;_ * \(#,##0.00\)\ _E_E_K_ ;_ * &quot;-&quot;??_)\ _E_E_K_ ;_ @_ "/>
    <numFmt numFmtId="193" formatCode="#,##0\ &quot;mk&quot;;\-#,##0\ &quot;mk&quot;"/>
    <numFmt numFmtId="194" formatCode="#,##0\ &quot;mk&quot;;[Red]\-#,##0\ &quot;mk&quot;"/>
    <numFmt numFmtId="195" formatCode="#,##0.00\ &quot;mk&quot;;\-#,##0.00\ &quot;mk&quot;"/>
    <numFmt numFmtId="196" formatCode="#,##0.00\ &quot;mk&quot;;[Red]\-#,##0.00\ &quot;mk&quot;"/>
    <numFmt numFmtId="197" formatCode="_-* #,##0\ &quot;mk&quot;_-;\-* #,##0\ &quot;mk&quot;_-;_-* &quot;-&quot;\ &quot;mk&quot;_-;_-@_-"/>
    <numFmt numFmtId="198" formatCode="_-* #,##0\ _m_k_-;\-* #,##0\ _m_k_-;_-* &quot;-&quot;\ _m_k_-;_-@_-"/>
    <numFmt numFmtId="199" formatCode="_-* #,##0.00\ &quot;mk&quot;_-;\-* #,##0.00\ &quot;mk&quot;_-;_-* &quot;-&quot;??\ &quot;mk&quot;_-;_-@_-"/>
    <numFmt numFmtId="200" formatCode="_-* #,##0.00\ _m_k_-;\-* #,##0.00\ _m_k_-;_-* &quot;-&quot;??\ _m_k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Tahoma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2" borderId="0" xfId="19" applyFont="1" applyFill="1" applyAlignment="1">
      <alignment horizontal="left"/>
      <protection/>
    </xf>
    <xf numFmtId="0" fontId="6" fillId="2" borderId="0" xfId="19" applyFont="1" applyFill="1" applyAlignment="1">
      <alignment horizontal="center"/>
      <protection/>
    </xf>
    <xf numFmtId="0" fontId="6" fillId="2" borderId="0" xfId="19" applyFont="1" applyFill="1" applyAlignment="1">
      <alignment horizontal="center" wrapText="1"/>
      <protection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4" fillId="0" borderId="0" xfId="19" applyFont="1">
      <alignment/>
      <protection/>
    </xf>
    <xf numFmtId="0" fontId="8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0" fontId="9" fillId="0" borderId="0" xfId="19" applyFont="1">
      <alignment/>
      <protection/>
    </xf>
    <xf numFmtId="1" fontId="4" fillId="0" borderId="0" xfId="19" applyNumberFormat="1" applyFont="1">
      <alignment/>
      <protection/>
    </xf>
    <xf numFmtId="16" fontId="4" fillId="0" borderId="0" xfId="19" applyNumberFormat="1" applyFont="1" quotePrefix="1">
      <alignment/>
      <protection/>
    </xf>
    <xf numFmtId="16" fontId="4" fillId="0" borderId="0" xfId="19" applyNumberFormat="1" applyFont="1">
      <alignment/>
      <protection/>
    </xf>
    <xf numFmtId="0" fontId="4" fillId="0" borderId="0" xfId="19" applyNumberFormat="1" applyFont="1" applyAlignment="1" quotePrefix="1">
      <alignment horizontal="center"/>
      <protection/>
    </xf>
    <xf numFmtId="0" fontId="4" fillId="0" borderId="0" xfId="19" applyNumberFormat="1" applyFont="1" quotePrefix="1">
      <alignment/>
      <protection/>
    </xf>
    <xf numFmtId="17" fontId="4" fillId="0" borderId="0" xfId="19" applyNumberFormat="1" applyFont="1" quotePrefix="1">
      <alignment/>
      <protection/>
    </xf>
    <xf numFmtId="1" fontId="9" fillId="0" borderId="0" xfId="19" applyNumberFormat="1" applyFont="1">
      <alignment/>
      <protection/>
    </xf>
    <xf numFmtId="0" fontId="10" fillId="0" borderId="0" xfId="19" applyFont="1" applyAlignment="1">
      <alignment horizontal="center"/>
      <protection/>
    </xf>
    <xf numFmtId="0" fontId="4" fillId="0" borderId="0" xfId="19" applyNumberFormat="1" applyFont="1">
      <alignment/>
      <protection/>
    </xf>
    <xf numFmtId="0" fontId="4" fillId="0" borderId="0" xfId="19" applyFont="1" quotePrefix="1">
      <alignment/>
      <protection/>
    </xf>
    <xf numFmtId="0" fontId="11" fillId="0" borderId="0" xfId="19" applyFont="1">
      <alignment/>
      <protection/>
    </xf>
    <xf numFmtId="9" fontId="6" fillId="2" borderId="0" xfId="19" applyNumberFormat="1" applyFont="1" applyFill="1" applyAlignment="1">
      <alignment horizontal="center" wrapText="1"/>
      <protection/>
    </xf>
    <xf numFmtId="0" fontId="12" fillId="3" borderId="0" xfId="0" applyFont="1" applyFill="1" applyAlignment="1">
      <alignment/>
    </xf>
    <xf numFmtId="0" fontId="4" fillId="2" borderId="1" xfId="20" applyFill="1" applyBorder="1">
      <alignment/>
      <protection/>
    </xf>
    <xf numFmtId="0" fontId="4" fillId="0" borderId="0" xfId="20">
      <alignment/>
      <protection/>
    </xf>
    <xf numFmtId="14" fontId="4" fillId="2" borderId="1" xfId="20" applyNumberFormat="1" applyFill="1" applyBorder="1">
      <alignment/>
      <protection/>
    </xf>
    <xf numFmtId="0" fontId="4" fillId="0" borderId="2" xfId="20" applyBorder="1">
      <alignment/>
      <protection/>
    </xf>
    <xf numFmtId="0" fontId="4" fillId="0" borderId="3" xfId="20" applyBorder="1">
      <alignment/>
      <protection/>
    </xf>
    <xf numFmtId="0" fontId="4" fillId="0" borderId="4" xfId="20" applyBorder="1">
      <alignment/>
      <protection/>
    </xf>
    <xf numFmtId="0" fontId="4" fillId="0" borderId="5" xfId="20" applyBorder="1">
      <alignment/>
      <protection/>
    </xf>
    <xf numFmtId="0" fontId="4" fillId="0" borderId="6" xfId="20" applyBorder="1">
      <alignment/>
      <protection/>
    </xf>
    <xf numFmtId="0" fontId="4" fillId="0" borderId="3" xfId="20" applyNumberFormat="1" applyBorder="1">
      <alignment/>
      <protection/>
    </xf>
    <xf numFmtId="0" fontId="4" fillId="0" borderId="2" xfId="20" applyNumberFormat="1" applyBorder="1">
      <alignment/>
      <protection/>
    </xf>
    <xf numFmtId="0" fontId="4" fillId="0" borderId="5" xfId="20" applyNumberFormat="1" applyBorder="1">
      <alignment/>
      <protection/>
    </xf>
    <xf numFmtId="0" fontId="4" fillId="0" borderId="7" xfId="20" applyBorder="1">
      <alignment/>
      <protection/>
    </xf>
    <xf numFmtId="0" fontId="4" fillId="0" borderId="8" xfId="20" applyNumberFormat="1" applyBorder="1">
      <alignment/>
      <protection/>
    </xf>
    <xf numFmtId="0" fontId="4" fillId="0" borderId="7" xfId="20" applyNumberFormat="1" applyBorder="1">
      <alignment/>
      <protection/>
    </xf>
    <xf numFmtId="0" fontId="4" fillId="0" borderId="0" xfId="20" applyNumberFormat="1">
      <alignment/>
      <protection/>
    </xf>
    <xf numFmtId="0" fontId="4" fillId="0" borderId="9" xfId="20" applyBorder="1">
      <alignment/>
      <protection/>
    </xf>
    <xf numFmtId="0" fontId="4" fillId="0" borderId="4" xfId="20" applyNumberFormat="1" applyBorder="1">
      <alignment/>
      <protection/>
    </xf>
    <xf numFmtId="0" fontId="4" fillId="0" borderId="9" xfId="20" applyNumberFormat="1" applyBorder="1">
      <alignment/>
      <protection/>
    </xf>
    <xf numFmtId="0" fontId="4" fillId="0" borderId="10" xfId="20" applyNumberFormat="1" applyBorder="1">
      <alignment/>
      <protection/>
    </xf>
    <xf numFmtId="0" fontId="4" fillId="0" borderId="2" xfId="20" applyBorder="1">
      <alignment/>
      <protection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38" fontId="0" fillId="0" borderId="0" xfId="15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RUANNE" xfId="19"/>
    <cellStyle name="Normal_PIVOTAN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4</xdr:col>
      <xdr:colOff>504825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61925"/>
          <a:ext cx="2305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19050</xdr:rowOff>
    </xdr:from>
    <xdr:to>
      <xdr:col>3</xdr:col>
      <xdr:colOff>447675</xdr:colOff>
      <xdr:row>18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638300"/>
          <a:ext cx="16573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" sheet="Pivot Table"/>
  </cacheSource>
  <cacheFields count="7">
    <cacheField name="Nr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Kaup">
      <sharedItems containsMixedTypes="0" count="2">
        <s v="Leib"/>
        <s v="Sai"/>
      </sharedItems>
    </cacheField>
    <cacheField name="Nimi">
      <sharedItems containsMixedTypes="0" count="6">
        <s v="Perepoja"/>
        <s v="Madise"/>
        <s v="Viljaveski"/>
        <s v="Röstsai"/>
        <s v="Salla"/>
        <s v="Perenaise"/>
      </sharedItems>
    </cacheField>
    <cacheField name="Hind">
      <sharedItems containsSemiMixedTypes="0" containsString="0" containsMixedTypes="0" containsNumber="1" containsInteger="1" count="5">
        <n v="5"/>
        <n v="6"/>
        <n v="4"/>
        <n v="7"/>
        <n v="8"/>
      </sharedItems>
    </cacheField>
    <cacheField name="kogus">
      <sharedItems containsSemiMixedTypes="0" containsString="0" containsMixedTypes="0" containsNumber="1" containsInteger="1" count="6">
        <n v="100"/>
        <n v="200"/>
        <n v="300"/>
        <n v="400"/>
        <n v="500"/>
        <n v="600"/>
      </sharedItems>
    </cacheField>
    <cacheField name="Summa">
      <sharedItems containsSemiMixedTypes="0" containsString="0" containsMixedTypes="0" containsNumber="1" containsInteger="1" count="5">
        <n v="500"/>
        <n v="1200"/>
        <n v="2000"/>
        <n v="3500"/>
        <n v="4800"/>
      </sharedItems>
    </cacheField>
    <cacheField name="Ostukuup?ev">
      <sharedItems containsSemiMixedTypes="0" containsNonDate="0" containsDate="1" containsString="0" containsMixedTypes="0" count="6">
        <d v="1996-02-02T00:00:00.000"/>
        <d v="1996-05-08T00:00:00.000"/>
        <d v="1996-03-05T00:00:00.000"/>
        <d v="1996-04-06T00:00:00.000"/>
        <d v="1996-01-01T00:00:00.000"/>
        <d v="1996-06-09T00:00:00.0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" sheet="Pivot Table"/>
  </cacheSource>
  <cacheFields count="7">
    <cacheField name="Nr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Kaup">
      <sharedItems containsMixedTypes="0" count="2">
        <s v="Leib"/>
        <s v="Sai"/>
      </sharedItems>
    </cacheField>
    <cacheField name="Nimi">
      <sharedItems containsMixedTypes="0" count="6">
        <s v="Perepoja"/>
        <s v="Madise"/>
        <s v="Viljaveski"/>
        <s v="Röstsai"/>
        <s v="Salla"/>
        <s v="Perenaise"/>
      </sharedItems>
    </cacheField>
    <cacheField name="Hind">
      <sharedItems containsSemiMixedTypes="0" containsString="0" containsMixedTypes="0" containsNumber="1" containsInteger="1" count="5">
        <n v="5"/>
        <n v="6"/>
        <n v="4"/>
        <n v="7"/>
        <n v="8"/>
      </sharedItems>
    </cacheField>
    <cacheField name="kogus">
      <sharedItems containsSemiMixedTypes="0" containsString="0" containsMixedTypes="0" containsNumber="1" containsInteger="1" count="6">
        <n v="100"/>
        <n v="200"/>
        <n v="300"/>
        <n v="400"/>
        <n v="500"/>
        <n v="600"/>
      </sharedItems>
    </cacheField>
    <cacheField name="Summa">
      <sharedItems containsSemiMixedTypes="0" containsString="0" containsMixedTypes="0" containsNumber="1" containsInteger="1" count="5">
        <n v="500"/>
        <n v="1200"/>
        <n v="2000"/>
        <n v="3500"/>
        <n v="4800"/>
      </sharedItems>
    </cacheField>
    <cacheField name="Ostukuup?ev">
      <sharedItems containsSemiMixedTypes="0" containsNonDate="0" containsDate="1" containsString="0" containsMixedTypes="0" count="6">
        <d v="1996-02-02T00:00:00.000"/>
        <d v="1996-05-08T00:00:00.000"/>
        <d v="1996-03-05T00:00:00.000"/>
        <d v="1996-04-06T00:00:00.000"/>
        <d v="1996-01-01T00:00:00.000"/>
        <d v="1996-06-09T00:00:00.00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" sheet="Pivot Table"/>
  </cacheSource>
  <cacheFields count="7">
    <cacheField name="Nr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Kaup">
      <sharedItems containsMixedTypes="0" count="2">
        <s v="Leib"/>
        <s v="Sai"/>
      </sharedItems>
    </cacheField>
    <cacheField name="Nimi">
      <sharedItems containsMixedTypes="0" count="6">
        <s v="Perepoja"/>
        <s v="Madise"/>
        <s v="Viljaveski"/>
        <s v="Röstsai"/>
        <s v="Salla"/>
        <s v="Perenaise"/>
      </sharedItems>
    </cacheField>
    <cacheField name="Hind">
      <sharedItems containsSemiMixedTypes="0" containsString="0" containsMixedTypes="0" containsNumber="1" containsInteger="1" count="5">
        <n v="5"/>
        <n v="6"/>
        <n v="4"/>
        <n v="7"/>
        <n v="8"/>
      </sharedItems>
    </cacheField>
    <cacheField name="kogus">
      <sharedItems containsSemiMixedTypes="0" containsString="0" containsMixedTypes="0" containsNumber="1" containsInteger="1" count="6">
        <n v="100"/>
        <n v="200"/>
        <n v="300"/>
        <n v="400"/>
        <n v="500"/>
        <n v="600"/>
      </sharedItems>
    </cacheField>
    <cacheField name="Summa">
      <sharedItems containsSemiMixedTypes="0" containsString="0" containsMixedTypes="0" containsNumber="1" containsInteger="1" count="5">
        <n v="500"/>
        <n v="1200"/>
        <n v="2000"/>
        <n v="3500"/>
        <n v="4800"/>
      </sharedItems>
    </cacheField>
    <cacheField name="Ostukuup?ev">
      <sharedItems containsSemiMixedTypes="0" containsNonDate="0" containsDate="1" containsString="0" containsMixedTypes="0" count="6">
        <d v="1996-02-02T00:00:00.000"/>
        <d v="1996-05-08T00:00:00.000"/>
        <d v="1996-03-05T00:00:00.000"/>
        <d v="1996-04-06T00:00:00.000"/>
        <d v="1996-01-01T00:00:00.000"/>
        <d v="1996-06-09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28:E30" firstHeaderRow="1" firstDataRow="2" firstDataCol="1"/>
  <pivotFields count="7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14"/>
  </pivotFields>
  <rowItems count="1">
    <i/>
  </rowItems>
  <colFields count="1">
    <field x="1"/>
  </colFields>
  <colItems count="3">
    <i>
      <x/>
    </i>
    <i>
      <x v="1"/>
    </i>
    <i t="grand">
      <x/>
    </i>
  </colItems>
  <dataFields count="1">
    <dataField name="Average of kogus" fld="4" subtotal="average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1:L25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7">
        <item x="1"/>
        <item x="5"/>
        <item x="0"/>
        <item x="3"/>
        <item x="4"/>
        <item x="2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Hind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0" preserveFormatting="1" useAutoFormatting="1" subtotalHiddenItems="1" itemPrintTitles="1" compactData="0" updatedVersion="2" indent="0" showMemberPropertyTips="1">
  <location ref="B21:C25" firstHeaderRow="2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kogus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K11" sqref="K11"/>
    </sheetView>
  </sheetViews>
  <sheetFormatPr defaultColWidth="9.140625" defaultRowHeight="12.75"/>
  <cols>
    <col min="5" max="5" width="10.57421875" style="0" bestFit="1" customWidth="1"/>
  </cols>
  <sheetData>
    <row r="1" spans="1:7" ht="12.75">
      <c r="A1" s="1" t="s">
        <v>0</v>
      </c>
      <c r="B1" s="1" t="s">
        <v>1</v>
      </c>
      <c r="C1" s="45" t="s">
        <v>3</v>
      </c>
      <c r="D1" s="1" t="s">
        <v>4</v>
      </c>
      <c r="E1" s="1" t="s">
        <v>119</v>
      </c>
      <c r="F1" s="1" t="s">
        <v>120</v>
      </c>
      <c r="G1" s="1" t="s">
        <v>6</v>
      </c>
    </row>
    <row r="2" spans="1:7" ht="12.75">
      <c r="A2" t="s">
        <v>7</v>
      </c>
      <c r="B2" t="s">
        <v>8</v>
      </c>
      <c r="C2" s="2" t="s">
        <v>9</v>
      </c>
      <c r="D2" t="s">
        <v>10</v>
      </c>
      <c r="E2" s="46">
        <v>24879</v>
      </c>
      <c r="F2" s="47">
        <f ca="1">YEAR(NOW())-YEAR(E2)</f>
        <v>41</v>
      </c>
      <c r="G2" s="48">
        <v>4500</v>
      </c>
    </row>
    <row r="3" spans="1:7" ht="12.75">
      <c r="A3" t="s">
        <v>12</v>
      </c>
      <c r="B3" t="s">
        <v>13</v>
      </c>
      <c r="C3" s="2" t="s">
        <v>9</v>
      </c>
      <c r="D3" t="s">
        <v>14</v>
      </c>
      <c r="E3" s="46">
        <v>22505</v>
      </c>
      <c r="F3" s="47">
        <f aca="true" ca="1" t="shared" si="0" ref="F3:F23">YEAR(NOW())-YEAR(E3)</f>
        <v>48</v>
      </c>
      <c r="G3" s="48">
        <v>4333</v>
      </c>
    </row>
    <row r="4" spans="1:7" ht="12.75">
      <c r="A4" t="s">
        <v>16</v>
      </c>
      <c r="B4" t="s">
        <v>17</v>
      </c>
      <c r="C4" s="2" t="s">
        <v>9</v>
      </c>
      <c r="D4" t="s">
        <v>18</v>
      </c>
      <c r="E4" s="46">
        <v>26645</v>
      </c>
      <c r="F4" s="47">
        <f ca="1" t="shared" si="0"/>
        <v>37</v>
      </c>
      <c r="G4" s="48">
        <v>3210</v>
      </c>
    </row>
    <row r="5" spans="1:7" ht="12.75">
      <c r="A5" t="s">
        <v>19</v>
      </c>
      <c r="B5" t="s">
        <v>20</v>
      </c>
      <c r="C5" s="2" t="s">
        <v>21</v>
      </c>
      <c r="D5" t="s">
        <v>22</v>
      </c>
      <c r="E5" s="46">
        <v>27098</v>
      </c>
      <c r="F5" s="47">
        <f ca="1" t="shared" si="0"/>
        <v>35</v>
      </c>
      <c r="G5" s="48">
        <v>543</v>
      </c>
    </row>
    <row r="6" spans="1:7" ht="12.75">
      <c r="A6" t="s">
        <v>23</v>
      </c>
      <c r="B6" t="s">
        <v>24</v>
      </c>
      <c r="C6" s="2" t="s">
        <v>9</v>
      </c>
      <c r="D6" t="s">
        <v>22</v>
      </c>
      <c r="E6" s="46">
        <v>27831</v>
      </c>
      <c r="F6" s="47">
        <f ca="1" t="shared" si="0"/>
        <v>33</v>
      </c>
      <c r="G6" s="48">
        <v>456</v>
      </c>
    </row>
    <row r="7" spans="1:7" ht="12.75">
      <c r="A7" t="s">
        <v>25</v>
      </c>
      <c r="B7" t="s">
        <v>26</v>
      </c>
      <c r="C7" s="2" t="s">
        <v>9</v>
      </c>
      <c r="D7" t="s">
        <v>14</v>
      </c>
      <c r="E7" s="46">
        <v>28561</v>
      </c>
      <c r="F7" s="47">
        <f ca="1" t="shared" si="0"/>
        <v>31</v>
      </c>
      <c r="G7" s="48">
        <v>678</v>
      </c>
    </row>
    <row r="8" spans="1:7" ht="12.75">
      <c r="A8" s="49" t="s">
        <v>23</v>
      </c>
      <c r="B8" t="s">
        <v>24</v>
      </c>
      <c r="C8" s="2" t="s">
        <v>9</v>
      </c>
      <c r="D8" t="s">
        <v>14</v>
      </c>
      <c r="E8" s="46">
        <v>32854</v>
      </c>
      <c r="F8" s="47">
        <f ca="1" t="shared" si="0"/>
        <v>20</v>
      </c>
      <c r="G8" s="48">
        <v>12</v>
      </c>
    </row>
    <row r="9" spans="1:7" ht="12.75">
      <c r="A9" s="49" t="s">
        <v>27</v>
      </c>
      <c r="B9" t="s">
        <v>28</v>
      </c>
      <c r="C9" s="2" t="s">
        <v>21</v>
      </c>
      <c r="D9" t="s">
        <v>22</v>
      </c>
      <c r="E9" s="46">
        <v>33921</v>
      </c>
      <c r="F9" s="47">
        <f ca="1" t="shared" si="0"/>
        <v>17</v>
      </c>
      <c r="G9" s="48">
        <v>7777</v>
      </c>
    </row>
    <row r="10" spans="1:7" ht="12.75">
      <c r="A10" s="49" t="s">
        <v>29</v>
      </c>
      <c r="B10" t="s">
        <v>30</v>
      </c>
      <c r="C10" s="2" t="s">
        <v>21</v>
      </c>
      <c r="D10" t="s">
        <v>31</v>
      </c>
      <c r="E10" s="46">
        <v>33922</v>
      </c>
      <c r="F10" s="47">
        <f ca="1" t="shared" si="0"/>
        <v>17</v>
      </c>
      <c r="G10" s="48">
        <v>7777</v>
      </c>
    </row>
    <row r="11" spans="1:7" ht="12.75">
      <c r="A11" s="49" t="s">
        <v>32</v>
      </c>
      <c r="B11" t="s">
        <v>8</v>
      </c>
      <c r="C11" s="2" t="s">
        <v>9</v>
      </c>
      <c r="D11" t="s">
        <v>31</v>
      </c>
      <c r="E11" s="46">
        <v>17852</v>
      </c>
      <c r="F11" s="47">
        <f ca="1" t="shared" si="0"/>
        <v>61</v>
      </c>
      <c r="G11" s="48">
        <v>3456</v>
      </c>
    </row>
    <row r="12" spans="1:7" ht="12.75">
      <c r="A12" s="49" t="s">
        <v>25</v>
      </c>
      <c r="B12" t="s">
        <v>33</v>
      </c>
      <c r="C12" s="2" t="s">
        <v>9</v>
      </c>
      <c r="D12" t="s">
        <v>31</v>
      </c>
      <c r="E12" s="46">
        <v>25523</v>
      </c>
      <c r="F12" s="47">
        <f ca="1" t="shared" si="0"/>
        <v>40</v>
      </c>
      <c r="G12" s="48">
        <v>4566</v>
      </c>
    </row>
    <row r="13" spans="1:7" ht="12.75">
      <c r="A13" t="s">
        <v>7</v>
      </c>
      <c r="B13" t="s">
        <v>33</v>
      </c>
      <c r="C13" s="2" t="s">
        <v>9</v>
      </c>
      <c r="D13" t="s">
        <v>22</v>
      </c>
      <c r="E13" s="46">
        <v>24879</v>
      </c>
      <c r="F13" s="47">
        <f ca="1" t="shared" si="0"/>
        <v>41</v>
      </c>
      <c r="G13" s="48">
        <v>4500</v>
      </c>
    </row>
    <row r="14" spans="1:7" ht="12.75">
      <c r="A14" t="s">
        <v>12</v>
      </c>
      <c r="B14" t="s">
        <v>8</v>
      </c>
      <c r="C14" s="2" t="s">
        <v>9</v>
      </c>
      <c r="D14" t="s">
        <v>18</v>
      </c>
      <c r="E14" s="46">
        <v>22505</v>
      </c>
      <c r="F14" s="47">
        <f ca="1" t="shared" si="0"/>
        <v>48</v>
      </c>
      <c r="G14" s="48">
        <v>4333</v>
      </c>
    </row>
    <row r="15" spans="1:7" ht="12.75">
      <c r="A15" t="s">
        <v>16</v>
      </c>
      <c r="B15" t="s">
        <v>13</v>
      </c>
      <c r="C15" s="2" t="s">
        <v>9</v>
      </c>
      <c r="D15" t="s">
        <v>18</v>
      </c>
      <c r="E15" s="46">
        <v>26645</v>
      </c>
      <c r="F15" s="47">
        <f ca="1" t="shared" si="0"/>
        <v>37</v>
      </c>
      <c r="G15" s="48">
        <v>3210</v>
      </c>
    </row>
    <row r="16" spans="1:7" ht="12.75">
      <c r="A16" t="s">
        <v>19</v>
      </c>
      <c r="B16" t="s">
        <v>17</v>
      </c>
      <c r="C16" s="2" t="s">
        <v>9</v>
      </c>
      <c r="D16" t="s">
        <v>14</v>
      </c>
      <c r="E16" s="46">
        <v>27098</v>
      </c>
      <c r="F16" s="47">
        <f ca="1" t="shared" si="0"/>
        <v>35</v>
      </c>
      <c r="G16" s="48">
        <v>543</v>
      </c>
    </row>
    <row r="17" spans="1:7" ht="12.75">
      <c r="A17" t="s">
        <v>23</v>
      </c>
      <c r="B17" t="s">
        <v>20</v>
      </c>
      <c r="C17" s="2" t="s">
        <v>21</v>
      </c>
      <c r="D17" t="s">
        <v>22</v>
      </c>
      <c r="E17" s="46">
        <v>27831</v>
      </c>
      <c r="F17" s="47">
        <f ca="1" t="shared" si="0"/>
        <v>33</v>
      </c>
      <c r="G17" s="48">
        <v>456</v>
      </c>
    </row>
    <row r="18" spans="1:7" ht="12.75">
      <c r="A18" t="s">
        <v>25</v>
      </c>
      <c r="B18" t="s">
        <v>24</v>
      </c>
      <c r="C18" s="2" t="s">
        <v>9</v>
      </c>
      <c r="D18" t="s">
        <v>14</v>
      </c>
      <c r="E18" s="46">
        <v>28561</v>
      </c>
      <c r="F18" s="47">
        <f ca="1" t="shared" si="0"/>
        <v>31</v>
      </c>
      <c r="G18" s="48">
        <v>678</v>
      </c>
    </row>
    <row r="19" spans="1:7" ht="12.75">
      <c r="A19" s="49" t="s">
        <v>23</v>
      </c>
      <c r="B19" t="s">
        <v>26</v>
      </c>
      <c r="C19" s="2" t="s">
        <v>9</v>
      </c>
      <c r="D19" t="s">
        <v>10</v>
      </c>
      <c r="E19" s="46">
        <v>32854</v>
      </c>
      <c r="F19" s="47">
        <f ca="1" t="shared" si="0"/>
        <v>20</v>
      </c>
      <c r="G19" s="48">
        <v>12</v>
      </c>
    </row>
    <row r="20" spans="1:7" ht="12.75">
      <c r="A20" s="49" t="s">
        <v>7</v>
      </c>
      <c r="B20" t="s">
        <v>24</v>
      </c>
      <c r="C20" s="2" t="s">
        <v>9</v>
      </c>
      <c r="D20" t="s">
        <v>14</v>
      </c>
      <c r="E20" s="46">
        <v>33921</v>
      </c>
      <c r="F20" s="47">
        <f ca="1" t="shared" si="0"/>
        <v>17</v>
      </c>
      <c r="G20" s="48">
        <v>7777</v>
      </c>
    </row>
    <row r="21" spans="1:7" ht="12.75">
      <c r="A21" s="49" t="s">
        <v>29</v>
      </c>
      <c r="B21" t="s">
        <v>27</v>
      </c>
      <c r="C21" s="2" t="s">
        <v>21</v>
      </c>
      <c r="D21" t="s">
        <v>18</v>
      </c>
      <c r="E21" s="46">
        <v>33922</v>
      </c>
      <c r="F21" s="47">
        <f ca="1" t="shared" si="0"/>
        <v>17</v>
      </c>
      <c r="G21" s="48">
        <v>7777</v>
      </c>
    </row>
    <row r="22" spans="1:7" ht="12.75">
      <c r="A22" s="49" t="s">
        <v>32</v>
      </c>
      <c r="B22" t="s">
        <v>30</v>
      </c>
      <c r="C22" s="2" t="s">
        <v>21</v>
      </c>
      <c r="D22" t="s">
        <v>22</v>
      </c>
      <c r="E22" s="46">
        <v>17852</v>
      </c>
      <c r="F22" s="47">
        <f ca="1" t="shared" si="0"/>
        <v>61</v>
      </c>
      <c r="G22" s="48">
        <v>3456</v>
      </c>
    </row>
    <row r="23" spans="1:7" ht="12.75">
      <c r="A23" s="49" t="s">
        <v>25</v>
      </c>
      <c r="B23" t="s">
        <v>8</v>
      </c>
      <c r="C23" s="2" t="s">
        <v>9</v>
      </c>
      <c r="D23" t="s">
        <v>22</v>
      </c>
      <c r="E23" s="46">
        <v>25523</v>
      </c>
      <c r="F23" s="47">
        <f ca="1" t="shared" si="0"/>
        <v>40</v>
      </c>
      <c r="G23" s="48">
        <v>4566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H31" sqref="H31"/>
    </sheetView>
  </sheetViews>
  <sheetFormatPr defaultColWidth="9.140625" defaultRowHeight="12.75"/>
  <sheetData>
    <row r="1" spans="1:2" s="24" customFormat="1" ht="12.75">
      <c r="A1" s="24">
        <v>1</v>
      </c>
      <c r="B1" s="24" t="s">
        <v>116</v>
      </c>
    </row>
    <row r="10" spans="1:2" s="24" customFormat="1" ht="12.75">
      <c r="A10" s="24">
        <v>2</v>
      </c>
      <c r="B10" s="24" t="s">
        <v>117</v>
      </c>
    </row>
    <row r="20" spans="1:2" s="24" customFormat="1" ht="12.75">
      <c r="A20" s="24">
        <v>3</v>
      </c>
      <c r="B20" s="24" t="s">
        <v>118</v>
      </c>
    </row>
    <row r="21" spans="2:12" ht="12.75">
      <c r="B21" s="44" t="s">
        <v>112</v>
      </c>
      <c r="C21" s="29"/>
      <c r="D21" s="26"/>
      <c r="E21" s="44" t="s">
        <v>113</v>
      </c>
      <c r="F21" s="30" t="s">
        <v>2</v>
      </c>
      <c r="G21" s="31"/>
      <c r="H21" s="31"/>
      <c r="I21" s="31"/>
      <c r="J21" s="31"/>
      <c r="K21" s="31"/>
      <c r="L21" s="32"/>
    </row>
    <row r="22" spans="2:12" ht="12.75">
      <c r="B22" s="30" t="s">
        <v>34</v>
      </c>
      <c r="C22" s="29" t="s">
        <v>114</v>
      </c>
      <c r="D22" s="26"/>
      <c r="E22" s="30" t="s">
        <v>34</v>
      </c>
      <c r="F22" s="28" t="s">
        <v>107</v>
      </c>
      <c r="G22" s="31" t="s">
        <v>111</v>
      </c>
      <c r="H22" s="31" t="s">
        <v>106</v>
      </c>
      <c r="I22" s="31" t="s">
        <v>109</v>
      </c>
      <c r="J22" s="31" t="s">
        <v>110</v>
      </c>
      <c r="K22" s="31" t="s">
        <v>108</v>
      </c>
      <c r="L22" s="29" t="s">
        <v>102</v>
      </c>
    </row>
    <row r="23" spans="2:12" ht="12.75">
      <c r="B23" s="28" t="s">
        <v>11</v>
      </c>
      <c r="C23" s="33">
        <v>600</v>
      </c>
      <c r="D23" s="26"/>
      <c r="E23" s="28" t="s">
        <v>11</v>
      </c>
      <c r="F23" s="34">
        <v>6</v>
      </c>
      <c r="G23" s="35"/>
      <c r="H23" s="35">
        <v>5</v>
      </c>
      <c r="I23" s="35"/>
      <c r="J23" s="35"/>
      <c r="K23" s="35">
        <v>4</v>
      </c>
      <c r="L23" s="33">
        <v>15</v>
      </c>
    </row>
    <row r="24" spans="2:12" ht="12.75">
      <c r="B24" s="36" t="s">
        <v>15</v>
      </c>
      <c r="C24" s="37">
        <v>1500</v>
      </c>
      <c r="D24" s="26"/>
      <c r="E24" s="36" t="s">
        <v>15</v>
      </c>
      <c r="F24" s="38"/>
      <c r="G24" s="39">
        <v>8</v>
      </c>
      <c r="H24" s="39"/>
      <c r="I24" s="39">
        <v>5</v>
      </c>
      <c r="J24" s="39">
        <v>7</v>
      </c>
      <c r="K24" s="39"/>
      <c r="L24" s="37">
        <v>20</v>
      </c>
    </row>
    <row r="25" spans="2:12" ht="12.75">
      <c r="B25" s="40" t="s">
        <v>102</v>
      </c>
      <c r="C25" s="41">
        <v>2100</v>
      </c>
      <c r="D25" s="26"/>
      <c r="E25" s="40" t="s">
        <v>102</v>
      </c>
      <c r="F25" s="42">
        <v>6</v>
      </c>
      <c r="G25" s="43">
        <v>8</v>
      </c>
      <c r="H25" s="43">
        <v>5</v>
      </c>
      <c r="I25" s="43">
        <v>5</v>
      </c>
      <c r="J25" s="43">
        <v>7</v>
      </c>
      <c r="K25" s="43">
        <v>4</v>
      </c>
      <c r="L25" s="41">
        <v>35</v>
      </c>
    </row>
    <row r="26" spans="2:12" ht="12.7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2:12" ht="12.7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ht="12.75">
      <c r="B28" s="44" t="s">
        <v>115</v>
      </c>
      <c r="C28" s="30" t="s">
        <v>34</v>
      </c>
      <c r="D28" s="31"/>
      <c r="E28" s="32"/>
      <c r="F28" s="26"/>
      <c r="G28" s="26"/>
      <c r="H28" s="26"/>
      <c r="I28" s="26"/>
      <c r="J28" s="26"/>
      <c r="K28" s="26"/>
      <c r="L28" s="26"/>
    </row>
    <row r="29" spans="2:12" ht="12.75">
      <c r="B29" s="36"/>
      <c r="C29" s="28" t="s">
        <v>11</v>
      </c>
      <c r="D29" s="31" t="s">
        <v>15</v>
      </c>
      <c r="E29" s="29" t="s">
        <v>102</v>
      </c>
      <c r="F29" s="26"/>
      <c r="G29" s="26"/>
      <c r="H29" s="26"/>
      <c r="I29" s="26"/>
      <c r="J29" s="26"/>
      <c r="K29" s="26"/>
      <c r="L29" s="26"/>
    </row>
    <row r="30" spans="2:12" ht="12.75">
      <c r="B30" s="40" t="s">
        <v>114</v>
      </c>
      <c r="C30" s="42">
        <v>200</v>
      </c>
      <c r="D30" s="43">
        <v>500</v>
      </c>
      <c r="E30" s="41">
        <v>350</v>
      </c>
      <c r="F30" s="26"/>
      <c r="G30" s="26"/>
      <c r="H30" s="26"/>
      <c r="I30" s="26"/>
      <c r="J30" s="26"/>
      <c r="K30" s="26"/>
      <c r="L30" s="26"/>
    </row>
    <row r="31" spans="2:12" ht="28.5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C41" sqref="C41"/>
    </sheetView>
  </sheetViews>
  <sheetFormatPr defaultColWidth="9.140625" defaultRowHeight="12.75"/>
  <cols>
    <col min="1" max="1" width="10.00390625" style="8" bestFit="1" customWidth="1"/>
    <col min="2" max="2" width="6.140625" style="8" customWidth="1"/>
    <col min="3" max="3" width="8.00390625" style="8" customWidth="1"/>
    <col min="4" max="4" width="9.57421875" style="9" customWidth="1"/>
    <col min="5" max="5" width="7.140625" style="8" customWidth="1"/>
    <col min="6" max="6" width="8.8515625" style="10" customWidth="1"/>
    <col min="7" max="7" width="9.7109375" style="8" customWidth="1"/>
    <col min="8" max="8" width="8.00390625" style="8" bestFit="1" customWidth="1"/>
    <col min="9" max="9" width="5.140625" style="8" customWidth="1"/>
    <col min="10" max="10" width="7.28125" style="8" customWidth="1"/>
    <col min="11" max="11" width="5.7109375" style="8" bestFit="1" customWidth="1"/>
    <col min="12" max="16384" width="9.140625" style="8" customWidth="1"/>
  </cols>
  <sheetData>
    <row r="1" spans="1:11" s="6" customFormat="1" ht="25.5">
      <c r="A1" s="3" t="s">
        <v>36</v>
      </c>
      <c r="B1" s="4" t="s">
        <v>37</v>
      </c>
      <c r="C1" s="4" t="s">
        <v>38</v>
      </c>
      <c r="D1" s="4" t="s">
        <v>39</v>
      </c>
      <c r="E1" s="4" t="s">
        <v>40</v>
      </c>
      <c r="F1" s="5" t="s">
        <v>41</v>
      </c>
      <c r="G1" s="4" t="s">
        <v>42</v>
      </c>
      <c r="H1" s="4" t="s">
        <v>43</v>
      </c>
      <c r="I1" s="4" t="s">
        <v>44</v>
      </c>
      <c r="J1" s="5" t="s">
        <v>45</v>
      </c>
      <c r="K1" s="23" t="s">
        <v>101</v>
      </c>
    </row>
    <row r="2" spans="1:11" ht="12.75">
      <c r="A2" s="7" t="s">
        <v>46</v>
      </c>
      <c r="B2" s="8" t="s">
        <v>47</v>
      </c>
      <c r="C2" s="8" t="s">
        <v>48</v>
      </c>
      <c r="D2" s="9" t="s">
        <v>49</v>
      </c>
      <c r="E2" s="8">
        <v>9</v>
      </c>
      <c r="F2" s="10">
        <v>6</v>
      </c>
      <c r="G2" s="8">
        <f aca="true" t="shared" si="0" ref="G2:G12">IF(E2=6,700*F2,IF(E2=9,F2*1000,F2*1200))</f>
        <v>6000</v>
      </c>
      <c r="H2" s="11" t="s">
        <v>23</v>
      </c>
      <c r="I2" s="11">
        <v>100</v>
      </c>
      <c r="J2" s="11">
        <f>I2*6</f>
        <v>600</v>
      </c>
      <c r="K2" s="12">
        <f aca="true" t="shared" si="1" ref="K2:K16">J2*1.33</f>
        <v>798</v>
      </c>
    </row>
    <row r="3" spans="1:11" ht="12.75">
      <c r="A3" s="7" t="s">
        <v>46</v>
      </c>
      <c r="B3" s="8" t="s">
        <v>50</v>
      </c>
      <c r="C3" s="8" t="s">
        <v>51</v>
      </c>
      <c r="D3" s="9" t="s">
        <v>52</v>
      </c>
      <c r="E3" s="8">
        <v>6</v>
      </c>
      <c r="F3" s="10">
        <v>6</v>
      </c>
      <c r="G3" s="8">
        <f t="shared" si="0"/>
        <v>4200</v>
      </c>
      <c r="H3" s="11" t="s">
        <v>23</v>
      </c>
      <c r="I3" s="11">
        <v>200</v>
      </c>
      <c r="J3" s="11">
        <f aca="true" t="shared" si="2" ref="J3:J24">I3*E3</f>
        <v>1200</v>
      </c>
      <c r="K3" s="12">
        <f t="shared" si="1"/>
        <v>1596</v>
      </c>
    </row>
    <row r="4" spans="1:11" ht="12.75">
      <c r="A4" s="7" t="s">
        <v>46</v>
      </c>
      <c r="B4" s="8" t="s">
        <v>53</v>
      </c>
      <c r="C4" s="8" t="s">
        <v>51</v>
      </c>
      <c r="D4" s="9" t="s">
        <v>54</v>
      </c>
      <c r="E4" s="8">
        <v>9</v>
      </c>
      <c r="F4" s="10">
        <v>4</v>
      </c>
      <c r="G4" s="8">
        <f t="shared" si="0"/>
        <v>4000</v>
      </c>
      <c r="H4" s="11" t="s">
        <v>23</v>
      </c>
      <c r="I4" s="11">
        <v>300</v>
      </c>
      <c r="J4" s="11">
        <f t="shared" si="2"/>
        <v>2700</v>
      </c>
      <c r="K4" s="12">
        <f t="shared" si="1"/>
        <v>3591</v>
      </c>
    </row>
    <row r="5" spans="1:11" ht="12.75">
      <c r="A5" s="7" t="s">
        <v>46</v>
      </c>
      <c r="B5" s="8" t="s">
        <v>55</v>
      </c>
      <c r="C5" s="8" t="s">
        <v>51</v>
      </c>
      <c r="D5" s="9" t="s">
        <v>56</v>
      </c>
      <c r="E5" s="8">
        <v>9</v>
      </c>
      <c r="F5" s="10">
        <v>3</v>
      </c>
      <c r="G5" s="8">
        <f t="shared" si="0"/>
        <v>3000</v>
      </c>
      <c r="H5" s="11" t="s">
        <v>23</v>
      </c>
      <c r="I5" s="11">
        <v>400</v>
      </c>
      <c r="J5" s="11">
        <f t="shared" si="2"/>
        <v>3600</v>
      </c>
      <c r="K5" s="12">
        <f t="shared" si="1"/>
        <v>4788</v>
      </c>
    </row>
    <row r="6" spans="1:11" ht="12.75">
      <c r="A6" s="7" t="s">
        <v>57</v>
      </c>
      <c r="B6" s="13" t="s">
        <v>58</v>
      </c>
      <c r="C6" s="8" t="s">
        <v>48</v>
      </c>
      <c r="D6" s="9" t="s">
        <v>56</v>
      </c>
      <c r="E6" s="8">
        <v>9</v>
      </c>
      <c r="F6" s="10">
        <v>6</v>
      </c>
      <c r="G6" s="8">
        <f t="shared" si="0"/>
        <v>6000</v>
      </c>
      <c r="H6" s="11" t="s">
        <v>23</v>
      </c>
      <c r="I6" s="11">
        <v>50</v>
      </c>
      <c r="J6" s="11">
        <f t="shared" si="2"/>
        <v>450</v>
      </c>
      <c r="K6" s="12">
        <f t="shared" si="1"/>
        <v>598.5</v>
      </c>
    </row>
    <row r="7" spans="1:11" ht="12.75">
      <c r="A7" s="7" t="s">
        <v>57</v>
      </c>
      <c r="B7" s="17" t="s">
        <v>61</v>
      </c>
      <c r="C7" s="8" t="s">
        <v>48</v>
      </c>
      <c r="D7" s="9" t="s">
        <v>56</v>
      </c>
      <c r="E7" s="8">
        <v>6</v>
      </c>
      <c r="F7" s="10">
        <v>7</v>
      </c>
      <c r="G7" s="8">
        <f t="shared" si="0"/>
        <v>4900</v>
      </c>
      <c r="H7" s="11" t="s">
        <v>23</v>
      </c>
      <c r="I7" s="11">
        <v>150</v>
      </c>
      <c r="J7" s="11">
        <f t="shared" si="2"/>
        <v>900</v>
      </c>
      <c r="K7" s="12">
        <f>J7*1.33</f>
        <v>1197</v>
      </c>
    </row>
    <row r="8" spans="1:11" ht="12.75">
      <c r="A8" s="7" t="s">
        <v>57</v>
      </c>
      <c r="B8" s="8" t="s">
        <v>65</v>
      </c>
      <c r="C8" s="8" t="s">
        <v>51</v>
      </c>
      <c r="D8" s="9" t="s">
        <v>54</v>
      </c>
      <c r="E8" s="8">
        <v>9</v>
      </c>
      <c r="F8" s="10">
        <v>7</v>
      </c>
      <c r="G8" s="8">
        <f t="shared" si="0"/>
        <v>7000</v>
      </c>
      <c r="H8" s="11" t="s">
        <v>23</v>
      </c>
      <c r="I8" s="11">
        <v>175</v>
      </c>
      <c r="J8" s="11">
        <f t="shared" si="2"/>
        <v>1575</v>
      </c>
      <c r="K8" s="12">
        <f t="shared" si="1"/>
        <v>2094.75</v>
      </c>
    </row>
    <row r="9" spans="1:11" ht="12.75">
      <c r="A9" s="7" t="s">
        <v>57</v>
      </c>
      <c r="B9" s="8" t="s">
        <v>66</v>
      </c>
      <c r="C9" s="8" t="s">
        <v>48</v>
      </c>
      <c r="D9" s="9" t="s">
        <v>56</v>
      </c>
      <c r="E9" s="8">
        <v>6</v>
      </c>
      <c r="F9" s="10">
        <v>8</v>
      </c>
      <c r="G9" s="8">
        <f t="shared" si="0"/>
        <v>5600</v>
      </c>
      <c r="H9" s="11" t="s">
        <v>23</v>
      </c>
      <c r="I9" s="11">
        <v>225</v>
      </c>
      <c r="J9" s="11">
        <f t="shared" si="2"/>
        <v>1350</v>
      </c>
      <c r="K9" s="12">
        <f>J9*1.33</f>
        <v>1795.5</v>
      </c>
    </row>
    <row r="10" spans="1:11" ht="12.75">
      <c r="A10" s="7" t="s">
        <v>57</v>
      </c>
      <c r="B10" s="8" t="s">
        <v>67</v>
      </c>
      <c r="C10" s="8" t="s">
        <v>48</v>
      </c>
      <c r="D10" s="9" t="s">
        <v>56</v>
      </c>
      <c r="E10" s="8">
        <v>6</v>
      </c>
      <c r="F10" s="19">
        <v>6</v>
      </c>
      <c r="G10" s="8">
        <f t="shared" si="0"/>
        <v>4200</v>
      </c>
      <c r="H10" s="11" t="s">
        <v>23</v>
      </c>
      <c r="I10" s="11">
        <v>250</v>
      </c>
      <c r="J10" s="11">
        <f t="shared" si="2"/>
        <v>1500</v>
      </c>
      <c r="K10" s="12">
        <f aca="true" t="shared" si="3" ref="K10:K15">J10*1.33</f>
        <v>1995</v>
      </c>
    </row>
    <row r="11" spans="1:11" ht="12.75">
      <c r="A11" s="7" t="s">
        <v>57</v>
      </c>
      <c r="B11" s="8" t="s">
        <v>68</v>
      </c>
      <c r="C11" s="8" t="s">
        <v>48</v>
      </c>
      <c r="D11" s="9" t="s">
        <v>54</v>
      </c>
      <c r="E11" s="8">
        <v>9</v>
      </c>
      <c r="F11" s="10">
        <v>8</v>
      </c>
      <c r="G11" s="8">
        <f t="shared" si="0"/>
        <v>8000</v>
      </c>
      <c r="H11" s="11" t="s">
        <v>23</v>
      </c>
      <c r="I11" s="11">
        <v>275</v>
      </c>
      <c r="J11" s="11">
        <f t="shared" si="2"/>
        <v>2475</v>
      </c>
      <c r="K11" s="12">
        <f t="shared" si="3"/>
        <v>3291.75</v>
      </c>
    </row>
    <row r="12" spans="1:11" ht="12.75">
      <c r="A12" s="7" t="s">
        <v>72</v>
      </c>
      <c r="B12" s="8" t="s">
        <v>79</v>
      </c>
      <c r="C12" s="8" t="s">
        <v>51</v>
      </c>
      <c r="D12" s="9" t="s">
        <v>54</v>
      </c>
      <c r="E12" s="8">
        <v>9</v>
      </c>
      <c r="F12" s="10">
        <v>6</v>
      </c>
      <c r="G12" s="8">
        <f t="shared" si="0"/>
        <v>6000</v>
      </c>
      <c r="H12" s="11" t="s">
        <v>23</v>
      </c>
      <c r="I12" s="11">
        <v>150</v>
      </c>
      <c r="J12" s="11">
        <f t="shared" si="2"/>
        <v>1350</v>
      </c>
      <c r="K12" s="12">
        <f t="shared" si="3"/>
        <v>1795.5</v>
      </c>
    </row>
    <row r="13" spans="1:11" ht="12.75">
      <c r="A13" s="7" t="s">
        <v>72</v>
      </c>
      <c r="B13" s="20" t="s">
        <v>80</v>
      </c>
      <c r="C13" s="8" t="s">
        <v>48</v>
      </c>
      <c r="D13" s="9" t="s">
        <v>54</v>
      </c>
      <c r="E13" s="8">
        <v>6</v>
      </c>
      <c r="F13" s="10">
        <v>7</v>
      </c>
      <c r="G13" s="8">
        <f aca="true" t="shared" si="4" ref="G13:G18">IF(E13=6,700*F13,IF(E13=9,F13*1000,F13*1200))</f>
        <v>4900</v>
      </c>
      <c r="H13" s="11" t="s">
        <v>23</v>
      </c>
      <c r="I13" s="11">
        <v>175</v>
      </c>
      <c r="J13" s="11">
        <f t="shared" si="2"/>
        <v>1050</v>
      </c>
      <c r="K13" s="12">
        <f t="shared" si="3"/>
        <v>1396.5</v>
      </c>
    </row>
    <row r="14" spans="1:11" ht="12.75">
      <c r="A14" s="7" t="s">
        <v>72</v>
      </c>
      <c r="B14" s="20" t="s">
        <v>81</v>
      </c>
      <c r="C14" s="8" t="s">
        <v>48</v>
      </c>
      <c r="D14" s="9" t="s">
        <v>56</v>
      </c>
      <c r="E14" s="8">
        <v>6</v>
      </c>
      <c r="F14" s="10">
        <v>8</v>
      </c>
      <c r="G14" s="8">
        <f t="shared" si="4"/>
        <v>5600</v>
      </c>
      <c r="H14" s="11" t="s">
        <v>23</v>
      </c>
      <c r="I14" s="11">
        <v>200</v>
      </c>
      <c r="J14" s="11">
        <f t="shared" si="2"/>
        <v>1200</v>
      </c>
      <c r="K14" s="12">
        <f t="shared" si="3"/>
        <v>1596</v>
      </c>
    </row>
    <row r="15" spans="1:11" ht="12.75">
      <c r="A15" s="7" t="s">
        <v>72</v>
      </c>
      <c r="B15" s="20" t="s">
        <v>82</v>
      </c>
      <c r="C15" s="8" t="s">
        <v>48</v>
      </c>
      <c r="D15" s="9" t="s">
        <v>54</v>
      </c>
      <c r="E15" s="8">
        <v>9</v>
      </c>
      <c r="F15" s="10">
        <v>8</v>
      </c>
      <c r="G15" s="8">
        <f t="shared" si="4"/>
        <v>8000</v>
      </c>
      <c r="H15" s="11" t="s">
        <v>23</v>
      </c>
      <c r="I15" s="11">
        <v>225</v>
      </c>
      <c r="J15" s="11">
        <f t="shared" si="2"/>
        <v>2025</v>
      </c>
      <c r="K15" s="12">
        <f t="shared" si="3"/>
        <v>2693.25</v>
      </c>
    </row>
    <row r="16" spans="1:11" ht="12.75">
      <c r="A16" s="7" t="s">
        <v>83</v>
      </c>
      <c r="B16" s="13" t="s">
        <v>88</v>
      </c>
      <c r="C16" s="8" t="s">
        <v>48</v>
      </c>
      <c r="D16" s="9" t="s">
        <v>54</v>
      </c>
      <c r="E16" s="8">
        <v>9</v>
      </c>
      <c r="F16" s="10">
        <v>6</v>
      </c>
      <c r="G16" s="8">
        <f t="shared" si="4"/>
        <v>6000</v>
      </c>
      <c r="H16" s="11" t="s">
        <v>23</v>
      </c>
      <c r="I16" s="11">
        <v>350</v>
      </c>
      <c r="J16" s="11">
        <f t="shared" si="2"/>
        <v>3150</v>
      </c>
      <c r="K16" s="12">
        <f t="shared" si="1"/>
        <v>4189.5</v>
      </c>
    </row>
    <row r="17" spans="1:11" ht="12.75">
      <c r="A17" s="7" t="s">
        <v>83</v>
      </c>
      <c r="B17" s="13" t="s">
        <v>89</v>
      </c>
      <c r="C17" s="8" t="s">
        <v>51</v>
      </c>
      <c r="D17" s="9" t="s">
        <v>54</v>
      </c>
      <c r="E17" s="8">
        <v>9</v>
      </c>
      <c r="F17" s="10">
        <v>6</v>
      </c>
      <c r="G17" s="8">
        <f t="shared" si="4"/>
        <v>6000</v>
      </c>
      <c r="H17" s="11" t="s">
        <v>23</v>
      </c>
      <c r="I17" s="11">
        <v>375</v>
      </c>
      <c r="J17" s="11">
        <f t="shared" si="2"/>
        <v>3375</v>
      </c>
      <c r="K17" s="12">
        <f aca="true" t="shared" si="5" ref="K17:K22">J17*1.33</f>
        <v>4488.75</v>
      </c>
    </row>
    <row r="18" spans="1:11" ht="12.75">
      <c r="A18" s="7" t="s">
        <v>83</v>
      </c>
      <c r="B18" s="8" t="s">
        <v>91</v>
      </c>
      <c r="C18" s="8" t="s">
        <v>51</v>
      </c>
      <c r="D18" s="9" t="s">
        <v>92</v>
      </c>
      <c r="E18" s="8">
        <v>12</v>
      </c>
      <c r="F18" s="10">
        <v>6</v>
      </c>
      <c r="G18" s="8">
        <f t="shared" si="4"/>
        <v>7200</v>
      </c>
      <c r="H18" s="11" t="s">
        <v>23</v>
      </c>
      <c r="I18" s="11">
        <v>425</v>
      </c>
      <c r="J18" s="11">
        <f t="shared" si="2"/>
        <v>5100</v>
      </c>
      <c r="K18" s="12">
        <f t="shared" si="5"/>
        <v>6783</v>
      </c>
    </row>
    <row r="19" spans="1:11" ht="12.75">
      <c r="A19" s="7" t="s">
        <v>83</v>
      </c>
      <c r="B19" s="8" t="s">
        <v>95</v>
      </c>
      <c r="C19" s="8" t="s">
        <v>51</v>
      </c>
      <c r="D19" s="9" t="s">
        <v>56</v>
      </c>
      <c r="E19" s="8">
        <v>12</v>
      </c>
      <c r="F19" s="10">
        <v>7</v>
      </c>
      <c r="G19" s="8">
        <f>IF(E19=6,700*F19,IF(E19=9,F19*1000,F19*1200))</f>
        <v>8400</v>
      </c>
      <c r="H19" s="11" t="s">
        <v>23</v>
      </c>
      <c r="I19" s="11">
        <v>500</v>
      </c>
      <c r="J19" s="11">
        <f t="shared" si="2"/>
        <v>6000</v>
      </c>
      <c r="K19" s="12">
        <f t="shared" si="5"/>
        <v>7980</v>
      </c>
    </row>
    <row r="20" spans="1:11" ht="12.75">
      <c r="A20" s="7" t="s">
        <v>83</v>
      </c>
      <c r="B20" s="14" t="s">
        <v>96</v>
      </c>
      <c r="C20" s="8" t="s">
        <v>51</v>
      </c>
      <c r="D20" s="9" t="s">
        <v>54</v>
      </c>
      <c r="E20" s="8">
        <v>9</v>
      </c>
      <c r="F20" s="10">
        <v>9</v>
      </c>
      <c r="G20" s="8">
        <f>IF(E20=6,700*F20,IF(E20=9,F20*1000,F20*1200))</f>
        <v>9000</v>
      </c>
      <c r="H20" s="11" t="s">
        <v>23</v>
      </c>
      <c r="I20" s="11">
        <v>50</v>
      </c>
      <c r="J20" s="11">
        <f t="shared" si="2"/>
        <v>450</v>
      </c>
      <c r="K20" s="12">
        <f t="shared" si="5"/>
        <v>598.5</v>
      </c>
    </row>
    <row r="21" spans="1:11" ht="12.75">
      <c r="A21" s="7" t="s">
        <v>97</v>
      </c>
      <c r="B21" s="8" t="s">
        <v>65</v>
      </c>
      <c r="C21" s="8" t="s">
        <v>48</v>
      </c>
      <c r="D21" s="9" t="s">
        <v>54</v>
      </c>
      <c r="E21" s="8">
        <v>9</v>
      </c>
      <c r="F21" s="10">
        <v>7</v>
      </c>
      <c r="G21" s="8">
        <f>IF(E21=6,700*F21,IF(E21=9,F21*1000,F21*1200))</f>
        <v>7000</v>
      </c>
      <c r="H21" s="11" t="s">
        <v>23</v>
      </c>
      <c r="I21" s="11">
        <v>52</v>
      </c>
      <c r="J21" s="11">
        <f t="shared" si="2"/>
        <v>468</v>
      </c>
      <c r="K21" s="12">
        <f t="shared" si="5"/>
        <v>622.44</v>
      </c>
    </row>
    <row r="22" spans="1:11" ht="12.75">
      <c r="A22" s="7" t="s">
        <v>97</v>
      </c>
      <c r="B22" s="8" t="s">
        <v>100</v>
      </c>
      <c r="C22" s="8" t="s">
        <v>48</v>
      </c>
      <c r="D22" s="9" t="s">
        <v>56</v>
      </c>
      <c r="E22" s="8">
        <v>12</v>
      </c>
      <c r="F22" s="10">
        <v>6</v>
      </c>
      <c r="G22" s="8">
        <v>7500</v>
      </c>
      <c r="H22" s="11" t="s">
        <v>23</v>
      </c>
      <c r="I22" s="11">
        <v>53</v>
      </c>
      <c r="J22" s="11">
        <f t="shared" si="2"/>
        <v>636</v>
      </c>
      <c r="K22" s="12">
        <f t="shared" si="5"/>
        <v>845.88</v>
      </c>
    </row>
    <row r="23" spans="1:11" ht="12.75">
      <c r="A23" s="7" t="s">
        <v>57</v>
      </c>
      <c r="B23" s="17" t="s">
        <v>63</v>
      </c>
      <c r="C23" s="8" t="s">
        <v>51</v>
      </c>
      <c r="D23" s="9" t="s">
        <v>56</v>
      </c>
      <c r="E23" s="8">
        <v>12</v>
      </c>
      <c r="F23" s="10">
        <v>7</v>
      </c>
      <c r="G23" s="8">
        <f>IF(E23=6,700*F23,IF(E23=9,F23*1000,F23*1200))</f>
        <v>8400</v>
      </c>
      <c r="H23" s="11" t="s">
        <v>64</v>
      </c>
      <c r="I23" s="11">
        <v>125</v>
      </c>
      <c r="J23" s="11">
        <f t="shared" si="2"/>
        <v>1500</v>
      </c>
      <c r="K23" s="18">
        <v>1200</v>
      </c>
    </row>
    <row r="24" spans="1:11" ht="12.75">
      <c r="A24" s="7" t="s">
        <v>72</v>
      </c>
      <c r="B24" s="8" t="s">
        <v>76</v>
      </c>
      <c r="C24" s="8" t="s">
        <v>51</v>
      </c>
      <c r="D24" s="9" t="s">
        <v>77</v>
      </c>
      <c r="E24" s="8">
        <v>12</v>
      </c>
      <c r="F24" s="10">
        <v>4</v>
      </c>
      <c r="G24" s="8">
        <f>IF(E24=6,700*F24,IF(E24=9,F24*1000,F24*1200))</f>
        <v>4800</v>
      </c>
      <c r="H24" s="11" t="s">
        <v>64</v>
      </c>
      <c r="I24" s="11">
        <v>100</v>
      </c>
      <c r="J24" s="11">
        <f t="shared" si="2"/>
        <v>1200</v>
      </c>
      <c r="K24" s="18">
        <v>1200</v>
      </c>
    </row>
    <row r="25" spans="1:11" ht="12.75">
      <c r="A25" s="7" t="s">
        <v>83</v>
      </c>
      <c r="B25" s="8" t="s">
        <v>93</v>
      </c>
      <c r="C25" s="8" t="s">
        <v>48</v>
      </c>
      <c r="D25" s="9" t="s">
        <v>94</v>
      </c>
      <c r="E25" s="8">
        <v>6</v>
      </c>
      <c r="F25" s="10">
        <v>7</v>
      </c>
      <c r="G25" s="8">
        <v>5000</v>
      </c>
      <c r="H25" s="11" t="s">
        <v>64</v>
      </c>
      <c r="I25" s="11">
        <v>450</v>
      </c>
      <c r="J25" s="11">
        <v>1500</v>
      </c>
      <c r="K25" s="18">
        <v>1500</v>
      </c>
    </row>
    <row r="26" spans="1:11" ht="12.75">
      <c r="A26" s="7" t="s">
        <v>83</v>
      </c>
      <c r="B26" s="8" t="s">
        <v>68</v>
      </c>
      <c r="C26" s="8" t="s">
        <v>48</v>
      </c>
      <c r="D26" s="9" t="s">
        <v>94</v>
      </c>
      <c r="E26" s="8">
        <v>6</v>
      </c>
      <c r="F26" s="10">
        <v>7</v>
      </c>
      <c r="G26" s="8">
        <v>5000</v>
      </c>
      <c r="H26" s="11" t="s">
        <v>64</v>
      </c>
      <c r="I26" s="11">
        <v>475</v>
      </c>
      <c r="J26" s="11">
        <v>1500</v>
      </c>
      <c r="K26" s="18">
        <v>1500</v>
      </c>
    </row>
    <row r="27" spans="1:11" ht="12.75">
      <c r="A27" s="7" t="s">
        <v>83</v>
      </c>
      <c r="B27" s="8" t="s">
        <v>55</v>
      </c>
      <c r="C27" s="8" t="s">
        <v>51</v>
      </c>
      <c r="D27" s="9" t="s">
        <v>84</v>
      </c>
      <c r="E27" s="8">
        <v>9</v>
      </c>
      <c r="F27" s="10">
        <v>8</v>
      </c>
      <c r="G27" s="8">
        <f aca="true" t="shared" si="6" ref="G27:G42">IF(E27=6,700*F27,IF(E27=9,F27*1000,F27*1200))</f>
        <v>8000</v>
      </c>
      <c r="H27" s="11" t="s">
        <v>85</v>
      </c>
      <c r="I27" s="11">
        <v>250</v>
      </c>
      <c r="J27" s="11">
        <v>1134</v>
      </c>
      <c r="K27" s="12">
        <f>J27*1.33</f>
        <v>1508.22</v>
      </c>
    </row>
    <row r="28" spans="1:11" ht="12.75">
      <c r="A28" s="7" t="s">
        <v>57</v>
      </c>
      <c r="B28" s="8" t="s">
        <v>69</v>
      </c>
      <c r="C28" s="8" t="s">
        <v>51</v>
      </c>
      <c r="D28" s="9" t="s">
        <v>70</v>
      </c>
      <c r="E28" s="8">
        <v>12</v>
      </c>
      <c r="F28" s="10">
        <v>3</v>
      </c>
      <c r="G28" s="8">
        <f t="shared" si="6"/>
        <v>3600</v>
      </c>
      <c r="H28" s="11" t="s">
        <v>71</v>
      </c>
      <c r="I28" s="11">
        <v>300</v>
      </c>
      <c r="J28" s="11">
        <f aca="true" t="shared" si="7" ref="J28:J41">I28*E28</f>
        <v>3600</v>
      </c>
      <c r="K28" s="18">
        <v>1500</v>
      </c>
    </row>
    <row r="29" spans="1:11" ht="12.75">
      <c r="A29" s="7" t="s">
        <v>97</v>
      </c>
      <c r="B29" s="21" t="s">
        <v>98</v>
      </c>
      <c r="C29" s="8" t="s">
        <v>48</v>
      </c>
      <c r="D29" s="9" t="s">
        <v>99</v>
      </c>
      <c r="E29" s="8">
        <v>12</v>
      </c>
      <c r="F29" s="19">
        <v>6</v>
      </c>
      <c r="G29" s="8">
        <v>7500</v>
      </c>
      <c r="H29" s="11" t="s">
        <v>71</v>
      </c>
      <c r="I29" s="11">
        <f>J29/E29</f>
        <v>125</v>
      </c>
      <c r="J29" s="11">
        <v>1500</v>
      </c>
      <c r="K29" s="18">
        <v>1500</v>
      </c>
    </row>
    <row r="30" spans="1:11" ht="12.75">
      <c r="A30" s="7" t="s">
        <v>57</v>
      </c>
      <c r="B30" s="14" t="s">
        <v>59</v>
      </c>
      <c r="C30" s="8" t="s">
        <v>48</v>
      </c>
      <c r="D30" s="9" t="s">
        <v>54</v>
      </c>
      <c r="E30" s="8">
        <v>9</v>
      </c>
      <c r="F30" s="15">
        <v>5</v>
      </c>
      <c r="G30" s="8">
        <f t="shared" si="6"/>
        <v>5000</v>
      </c>
      <c r="H30" s="11" t="s">
        <v>60</v>
      </c>
      <c r="I30" s="11">
        <v>75</v>
      </c>
      <c r="J30" s="11">
        <f t="shared" si="7"/>
        <v>675</v>
      </c>
      <c r="K30" s="12">
        <f aca="true" t="shared" si="8" ref="K30:K43">J30*1.33</f>
        <v>897.75</v>
      </c>
    </row>
    <row r="31" spans="1:11" ht="12.75">
      <c r="A31" s="7" t="s">
        <v>57</v>
      </c>
      <c r="B31" s="8" t="s">
        <v>65</v>
      </c>
      <c r="C31" s="8" t="s">
        <v>48</v>
      </c>
      <c r="D31" s="9" t="s">
        <v>56</v>
      </c>
      <c r="E31" s="8">
        <v>9</v>
      </c>
      <c r="F31" s="10">
        <v>3</v>
      </c>
      <c r="G31" s="8">
        <v>1800</v>
      </c>
      <c r="H31" s="11" t="s">
        <v>60</v>
      </c>
      <c r="I31" s="11">
        <v>200</v>
      </c>
      <c r="J31" s="11">
        <f t="shared" si="7"/>
        <v>1800</v>
      </c>
      <c r="K31" s="12">
        <f t="shared" si="8"/>
        <v>2394</v>
      </c>
    </row>
    <row r="32" spans="1:11" ht="12.75">
      <c r="A32" s="7" t="s">
        <v>72</v>
      </c>
      <c r="B32" s="8" t="s">
        <v>74</v>
      </c>
      <c r="C32" s="8" t="s">
        <v>48</v>
      </c>
      <c r="D32" s="9" t="s">
        <v>75</v>
      </c>
      <c r="E32" s="8">
        <v>18</v>
      </c>
      <c r="F32" s="10">
        <v>6</v>
      </c>
      <c r="G32" s="8">
        <v>5000</v>
      </c>
      <c r="H32" s="11" t="s">
        <v>60</v>
      </c>
      <c r="I32" s="11">
        <v>75</v>
      </c>
      <c r="J32" s="11">
        <f t="shared" si="7"/>
        <v>1350</v>
      </c>
      <c r="K32" s="12">
        <f t="shared" si="8"/>
        <v>1795.5</v>
      </c>
    </row>
    <row r="33" spans="1:11" ht="12.75">
      <c r="A33" s="7" t="s">
        <v>72</v>
      </c>
      <c r="B33" s="8" t="s">
        <v>76</v>
      </c>
      <c r="C33" s="8" t="s">
        <v>51</v>
      </c>
      <c r="D33" s="9" t="s">
        <v>78</v>
      </c>
      <c r="E33" s="8">
        <v>12</v>
      </c>
      <c r="F33" s="10">
        <v>7</v>
      </c>
      <c r="G33" s="8">
        <f t="shared" si="6"/>
        <v>8400</v>
      </c>
      <c r="H33" s="11" t="s">
        <v>60</v>
      </c>
      <c r="I33" s="11">
        <v>125</v>
      </c>
      <c r="J33" s="11">
        <f t="shared" si="7"/>
        <v>1500</v>
      </c>
      <c r="K33" s="12">
        <f t="shared" si="8"/>
        <v>1995</v>
      </c>
    </row>
    <row r="34" spans="1:11" ht="12.75">
      <c r="A34" s="7" t="s">
        <v>83</v>
      </c>
      <c r="B34" s="8" t="s">
        <v>80</v>
      </c>
      <c r="C34" s="8" t="s">
        <v>51</v>
      </c>
      <c r="D34" s="9" t="s">
        <v>52</v>
      </c>
      <c r="E34" s="8">
        <v>6</v>
      </c>
      <c r="F34" s="10">
        <v>3</v>
      </c>
      <c r="G34" s="8">
        <f>IF(E34=6,700*F34,IF(E34=9,F34*1000,F34*1200))</f>
        <v>2100</v>
      </c>
      <c r="H34" s="11" t="s">
        <v>60</v>
      </c>
      <c r="I34" s="11">
        <v>75</v>
      </c>
      <c r="J34" s="11">
        <f>I34*E34</f>
        <v>450</v>
      </c>
      <c r="K34" s="12">
        <f t="shared" si="8"/>
        <v>598.5</v>
      </c>
    </row>
    <row r="35" spans="1:11" ht="12.75">
      <c r="A35" s="7" t="s">
        <v>97</v>
      </c>
      <c r="B35" s="21" t="s">
        <v>98</v>
      </c>
      <c r="C35" s="8" t="s">
        <v>51</v>
      </c>
      <c r="D35" s="9" t="s">
        <v>78</v>
      </c>
      <c r="E35" s="8">
        <v>12</v>
      </c>
      <c r="F35" s="10">
        <v>5</v>
      </c>
      <c r="G35" s="8">
        <f>IF(E35=6,700*F35,IF(E35=9,F35*1000,F35*1200))</f>
        <v>6000</v>
      </c>
      <c r="H35" s="11" t="s">
        <v>60</v>
      </c>
      <c r="I35" s="11">
        <v>51</v>
      </c>
      <c r="J35" s="11">
        <f>I35*E35</f>
        <v>612</v>
      </c>
      <c r="K35" s="12">
        <f t="shared" si="8"/>
        <v>813.96</v>
      </c>
    </row>
    <row r="36" spans="1:11" ht="12.75">
      <c r="A36" s="7" t="s">
        <v>57</v>
      </c>
      <c r="B36" s="16" t="s">
        <v>61</v>
      </c>
      <c r="C36" s="8" t="s">
        <v>51</v>
      </c>
      <c r="D36" s="9" t="s">
        <v>52</v>
      </c>
      <c r="E36" s="8">
        <v>6</v>
      </c>
      <c r="F36" s="10">
        <v>7</v>
      </c>
      <c r="G36" s="8">
        <f>IF(E36=6,700*F36,IF(E36=9,F36*1000,F36*1200))</f>
        <v>4900</v>
      </c>
      <c r="H36" s="11" t="s">
        <v>62</v>
      </c>
      <c r="I36" s="11">
        <v>100</v>
      </c>
      <c r="J36" s="11">
        <f>I36*E36</f>
        <v>600</v>
      </c>
      <c r="K36" s="12">
        <f t="shared" si="8"/>
        <v>798</v>
      </c>
    </row>
    <row r="37" spans="1:11" ht="12.75">
      <c r="A37" s="7" t="s">
        <v>57</v>
      </c>
      <c r="B37" s="8" t="s">
        <v>50</v>
      </c>
      <c r="C37" s="8" t="s">
        <v>51</v>
      </c>
      <c r="D37" s="9" t="s">
        <v>52</v>
      </c>
      <c r="E37" s="8">
        <v>6</v>
      </c>
      <c r="F37" s="10">
        <v>8</v>
      </c>
      <c r="G37" s="8">
        <f t="shared" si="6"/>
        <v>5600</v>
      </c>
      <c r="H37" s="11" t="s">
        <v>62</v>
      </c>
      <c r="I37" s="11">
        <v>325</v>
      </c>
      <c r="J37" s="11">
        <f>I37*E37</f>
        <v>1950</v>
      </c>
      <c r="K37" s="12">
        <f t="shared" si="8"/>
        <v>2593.5</v>
      </c>
    </row>
    <row r="38" spans="1:11" ht="12.75">
      <c r="A38" s="7" t="s">
        <v>72</v>
      </c>
      <c r="B38" s="8" t="s">
        <v>73</v>
      </c>
      <c r="C38" s="8" t="s">
        <v>51</v>
      </c>
      <c r="D38" s="9" t="s">
        <v>52</v>
      </c>
      <c r="E38" s="8">
        <v>6</v>
      </c>
      <c r="F38" s="10">
        <v>6</v>
      </c>
      <c r="G38" s="8">
        <f>IF(E38=6,700*F38,IF(E38=9,F38*1000,F38*1200))</f>
        <v>4200</v>
      </c>
      <c r="H38" s="11" t="s">
        <v>62</v>
      </c>
      <c r="I38" s="11">
        <v>100</v>
      </c>
      <c r="J38" s="11">
        <f>I38*E38</f>
        <v>600</v>
      </c>
      <c r="K38" s="12">
        <f t="shared" si="8"/>
        <v>798</v>
      </c>
    </row>
    <row r="39" spans="1:11" ht="12.75">
      <c r="A39" s="7" t="s">
        <v>83</v>
      </c>
      <c r="B39" s="21" t="s">
        <v>86</v>
      </c>
      <c r="C39" s="8" t="s">
        <v>51</v>
      </c>
      <c r="D39" s="9" t="s">
        <v>52</v>
      </c>
      <c r="E39" s="8">
        <v>6</v>
      </c>
      <c r="F39" s="10">
        <v>7</v>
      </c>
      <c r="G39" s="8">
        <f t="shared" si="6"/>
        <v>4900</v>
      </c>
      <c r="H39" s="11" t="s">
        <v>62</v>
      </c>
      <c r="I39" s="11">
        <v>275</v>
      </c>
      <c r="J39" s="11">
        <f t="shared" si="7"/>
        <v>1650</v>
      </c>
      <c r="K39" s="12">
        <f t="shared" si="8"/>
        <v>2194.5</v>
      </c>
    </row>
    <row r="40" spans="1:11" ht="12.75">
      <c r="A40" s="7" t="s">
        <v>83</v>
      </c>
      <c r="B40" s="21" t="s">
        <v>86</v>
      </c>
      <c r="C40" s="8" t="s">
        <v>51</v>
      </c>
      <c r="D40" s="9" t="s">
        <v>52</v>
      </c>
      <c r="E40" s="8">
        <v>6</v>
      </c>
      <c r="F40" s="19">
        <v>7</v>
      </c>
      <c r="G40" s="8">
        <f>IF(E40=6,700*F40,IF(E40=9,F40*1000,F40*1200))</f>
        <v>4900</v>
      </c>
      <c r="H40" s="11" t="s">
        <v>62</v>
      </c>
      <c r="I40" s="11">
        <v>300</v>
      </c>
      <c r="J40" s="11">
        <f>I40*E40</f>
        <v>1800</v>
      </c>
      <c r="K40" s="12">
        <f t="shared" si="8"/>
        <v>2394</v>
      </c>
    </row>
    <row r="41" spans="1:11" ht="12.75">
      <c r="A41" s="7" t="s">
        <v>83</v>
      </c>
      <c r="B41" s="13" t="s">
        <v>87</v>
      </c>
      <c r="C41" s="8" t="s">
        <v>51</v>
      </c>
      <c r="D41" s="9" t="s">
        <v>52</v>
      </c>
      <c r="E41" s="8">
        <v>6</v>
      </c>
      <c r="F41" s="10">
        <v>7</v>
      </c>
      <c r="G41" s="8">
        <f t="shared" si="6"/>
        <v>4900</v>
      </c>
      <c r="H41" s="11" t="s">
        <v>62</v>
      </c>
      <c r="I41" s="11">
        <v>325</v>
      </c>
      <c r="J41" s="11">
        <f t="shared" si="7"/>
        <v>1950</v>
      </c>
      <c r="K41" s="12">
        <f t="shared" si="8"/>
        <v>2593.5</v>
      </c>
    </row>
    <row r="42" spans="1:11" ht="12.75">
      <c r="A42" s="7" t="s">
        <v>83</v>
      </c>
      <c r="B42" s="14" t="s">
        <v>90</v>
      </c>
      <c r="C42" s="8" t="s">
        <v>51</v>
      </c>
      <c r="D42" s="9" t="s">
        <v>52</v>
      </c>
      <c r="E42" s="8">
        <v>6</v>
      </c>
      <c r="F42" s="10">
        <v>6</v>
      </c>
      <c r="G42" s="8">
        <f t="shared" si="6"/>
        <v>4200</v>
      </c>
      <c r="H42" s="11" t="s">
        <v>62</v>
      </c>
      <c r="I42" s="11">
        <v>400</v>
      </c>
      <c r="J42" s="11">
        <f>I42*E42</f>
        <v>2400</v>
      </c>
      <c r="K42" s="12">
        <f t="shared" si="8"/>
        <v>3192</v>
      </c>
    </row>
    <row r="43" spans="1:11" ht="12.75">
      <c r="A43" s="7" t="s">
        <v>97</v>
      </c>
      <c r="B43" s="21" t="s">
        <v>61</v>
      </c>
      <c r="C43" s="8" t="s">
        <v>51</v>
      </c>
      <c r="D43" s="9" t="s">
        <v>52</v>
      </c>
      <c r="E43" s="8">
        <v>6</v>
      </c>
      <c r="F43" s="10">
        <v>5</v>
      </c>
      <c r="G43" s="8">
        <f>IF(E43=6,700*F43,IF(E43=9,F43*1000,F43*1200))</f>
        <v>3500</v>
      </c>
      <c r="H43" s="11" t="s">
        <v>62</v>
      </c>
      <c r="I43" s="11">
        <v>51</v>
      </c>
      <c r="J43" s="11">
        <f>I43*E43</f>
        <v>306</v>
      </c>
      <c r="K43" s="12">
        <f t="shared" si="8"/>
        <v>406.98</v>
      </c>
    </row>
    <row r="44" spans="8:11" ht="12.75">
      <c r="H44" s="22"/>
      <c r="I44" s="22"/>
      <c r="J44" s="22"/>
      <c r="K44" s="12"/>
    </row>
    <row r="45" spans="8:11" ht="12.75">
      <c r="H45" s="22"/>
      <c r="I45" s="22"/>
      <c r="J45" s="22"/>
      <c r="K45" s="12"/>
    </row>
    <row r="46" ht="12.75">
      <c r="H46" s="22"/>
    </row>
    <row r="47" ht="12.75">
      <c r="H47" s="22"/>
    </row>
    <row r="48" ht="12.75">
      <c r="H48" s="22"/>
    </row>
    <row r="49" ht="12.75">
      <c r="H49" s="22"/>
    </row>
    <row r="50" ht="12.75">
      <c r="H50" s="22"/>
    </row>
    <row r="51" ht="12.75">
      <c r="H51" s="22"/>
    </row>
    <row r="52" ht="12.75">
      <c r="H52" s="22"/>
    </row>
    <row r="53" ht="12.75">
      <c r="H53" s="22"/>
    </row>
    <row r="54" ht="12.75">
      <c r="H54" s="22"/>
    </row>
  </sheetData>
  <printOptions horizontalCentered="1"/>
  <pageMargins left="0.748031496062992" right="0.748031496062992" top="0.984251968503937" bottom="0.984251968503937" header="0.511811023622047" footer="0.511811023622047"/>
  <pageSetup fitToWidth="3" fitToHeight="1"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26" customWidth="1"/>
    <col min="2" max="2" width="15.140625" style="26" bestFit="1" customWidth="1"/>
    <col min="3" max="4" width="5.28125" style="26" customWidth="1"/>
    <col min="5" max="5" width="11.140625" style="26" bestFit="1" customWidth="1"/>
    <col min="6" max="6" width="9.28125" style="26" bestFit="1" customWidth="1"/>
    <col min="7" max="7" width="9.28125" style="26" customWidth="1"/>
    <col min="8" max="8" width="9.28125" style="26" bestFit="1" customWidth="1"/>
    <col min="9" max="9" width="10.57421875" style="26" bestFit="1" customWidth="1"/>
    <col min="10" max="10" width="5.140625" style="26" bestFit="1" customWidth="1"/>
    <col min="11" max="11" width="8.7109375" style="26" bestFit="1" customWidth="1"/>
    <col min="12" max="12" width="10.57421875" style="26" bestFit="1" customWidth="1"/>
    <col min="13" max="16384" width="9.140625" style="26" customWidth="1"/>
  </cols>
  <sheetData>
    <row r="1" spans="1:7" ht="12.75">
      <c r="A1" s="25" t="s">
        <v>103</v>
      </c>
      <c r="B1" s="25" t="s">
        <v>34</v>
      </c>
      <c r="C1" s="25" t="s">
        <v>2</v>
      </c>
      <c r="D1" s="25" t="s">
        <v>35</v>
      </c>
      <c r="E1" s="25" t="s">
        <v>5</v>
      </c>
      <c r="F1" s="25" t="s">
        <v>104</v>
      </c>
      <c r="G1" s="25" t="s">
        <v>105</v>
      </c>
    </row>
    <row r="2" spans="1:7" ht="12.75">
      <c r="A2" s="25">
        <v>1</v>
      </c>
      <c r="B2" s="25" t="s">
        <v>11</v>
      </c>
      <c r="C2" s="25" t="s">
        <v>106</v>
      </c>
      <c r="D2" s="25">
        <v>5</v>
      </c>
      <c r="E2" s="25">
        <v>100</v>
      </c>
      <c r="F2" s="25">
        <f aca="true" t="shared" si="0" ref="F2:F7">E2*D2</f>
        <v>500</v>
      </c>
      <c r="G2" s="27">
        <v>35097</v>
      </c>
    </row>
    <row r="3" spans="1:7" ht="12.75">
      <c r="A3" s="25">
        <v>2</v>
      </c>
      <c r="B3" s="25" t="s">
        <v>11</v>
      </c>
      <c r="C3" s="25" t="s">
        <v>107</v>
      </c>
      <c r="D3" s="25">
        <v>6</v>
      </c>
      <c r="E3" s="25">
        <v>200</v>
      </c>
      <c r="F3" s="25">
        <f t="shared" si="0"/>
        <v>1200</v>
      </c>
      <c r="G3" s="27">
        <v>35193</v>
      </c>
    </row>
    <row r="4" spans="1:7" ht="12.75">
      <c r="A4" s="25">
        <v>3</v>
      </c>
      <c r="B4" s="25" t="s">
        <v>11</v>
      </c>
      <c r="C4" s="25" t="s">
        <v>108</v>
      </c>
      <c r="D4" s="25">
        <v>4</v>
      </c>
      <c r="E4" s="25">
        <v>300</v>
      </c>
      <c r="F4" s="25">
        <f t="shared" si="0"/>
        <v>1200</v>
      </c>
      <c r="G4" s="27">
        <v>35129</v>
      </c>
    </row>
    <row r="5" spans="1:7" ht="12.75">
      <c r="A5" s="25">
        <v>4</v>
      </c>
      <c r="B5" s="25" t="s">
        <v>15</v>
      </c>
      <c r="C5" s="25" t="s">
        <v>109</v>
      </c>
      <c r="D5" s="25">
        <v>5</v>
      </c>
      <c r="E5" s="25">
        <v>400</v>
      </c>
      <c r="F5" s="25">
        <f t="shared" si="0"/>
        <v>2000</v>
      </c>
      <c r="G5" s="27">
        <v>35161</v>
      </c>
    </row>
    <row r="6" spans="1:7" ht="12.75">
      <c r="A6" s="25">
        <v>5</v>
      </c>
      <c r="B6" s="25" t="s">
        <v>15</v>
      </c>
      <c r="C6" s="25" t="s">
        <v>110</v>
      </c>
      <c r="D6" s="25">
        <v>7</v>
      </c>
      <c r="E6" s="25">
        <v>500</v>
      </c>
      <c r="F6" s="25">
        <f t="shared" si="0"/>
        <v>3500</v>
      </c>
      <c r="G6" s="27">
        <v>35065</v>
      </c>
    </row>
    <row r="7" spans="1:7" ht="12.75">
      <c r="A7" s="25">
        <v>6</v>
      </c>
      <c r="B7" s="25" t="s">
        <v>15</v>
      </c>
      <c r="C7" s="25" t="s">
        <v>111</v>
      </c>
      <c r="D7" s="25">
        <v>8</v>
      </c>
      <c r="E7" s="25">
        <v>600</v>
      </c>
      <c r="F7" s="25">
        <f t="shared" si="0"/>
        <v>4800</v>
      </c>
      <c r="G7" s="27">
        <v>35225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Tallinna Ülikool</cp:lastModifiedBy>
  <dcterms:created xsi:type="dcterms:W3CDTF">1997-01-22T16:47:45Z</dcterms:created>
  <dcterms:modified xsi:type="dcterms:W3CDTF">2009-11-09T06:06:30Z</dcterms:modified>
  <cp:category/>
  <cp:version/>
  <cp:contentType/>
  <cp:contentStatus/>
</cp:coreProperties>
</file>