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drawings/drawing4.xml" ContentType="application/vnd.openxmlformats-officedocument.drawing+xml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Excel_JK\"/>
    </mc:Choice>
  </mc:AlternateContent>
  <xr:revisionPtr revIDLastSave="0" documentId="13_ncr:1_{61CBA2CD-C496-44CC-BD5B-D4B7C7D468C1}" xr6:coauthVersionLast="47" xr6:coauthVersionMax="47" xr10:uidLastSave="{00000000-0000-0000-0000-000000000000}"/>
  <bookViews>
    <workbookView xWindow="-108" yWindow="-108" windowWidth="23256" windowHeight="12456" xr2:uid="{B5880817-C61D-4A04-A86C-892335855BF5}"/>
  </bookViews>
  <sheets>
    <sheet name="N1" sheetId="2" r:id="rId1"/>
    <sheet name="Sega1" sheetId="10" r:id="rId2"/>
    <sheet name="Sega2" sheetId="11" r:id="rId3"/>
    <sheet name="aeg" sheetId="8" r:id="rId4"/>
    <sheet name="Laenugraafikud" sheetId="5" r:id="rId5"/>
    <sheet name="Taltech1" sheetId="12" r:id="rId6"/>
    <sheet name="Aasta_Palk" sheetId="7" r:id="rId7"/>
    <sheet name="plaan" sheetId="13" r:id="rId8"/>
    <sheet name=" " sheetId="9" r:id="rId9"/>
    <sheet name="Graafik1" sheetId="3" r:id="rId10"/>
    <sheet name="Graafiku1 näide" sheetId="4" r:id="rId11"/>
    <sheet name="Palgad" sheetId="6" state="hidden" r:id="rId12"/>
  </sheets>
  <externalReferences>
    <externalReference r:id="rId13"/>
  </externalReferences>
  <definedNames>
    <definedName name="Aastatulu" localSheetId="11">Palgad!$B$6:$B$30</definedName>
    <definedName name="Algus" localSheetId="11">Palgad!$B$2</definedName>
    <definedName name="elukohad" hidden="1">'[1]abi '!$C$7:$C$24</definedName>
    <definedName name="Kuutulu" localSheetId="11">Palgad!$A$6:$A$30</definedName>
    <definedName name="Linnad" hidden="1">'[1]abi '!$E$7:$E$12</definedName>
    <definedName name="Maksuvaba" localSheetId="11">Palgad!$C$6:$C$30</definedName>
    <definedName name="piir1" localSheetId="11">Palgad!$E$1</definedName>
    <definedName name="piir2" localSheetId="11">Palgad!$E$2</definedName>
    <definedName name="piir3" localSheetId="11">Palgad!$E$3</definedName>
    <definedName name="Saada" localSheetId="11">Palgad!$E$6:$E$30</definedName>
    <definedName name="samm" localSheetId="11">Palgad!$B$3</definedName>
    <definedName name="TM_prots" localSheetId="11">Palgad!$B$1</definedName>
    <definedName name="Tulumaks" localSheetId="11">Palgad!$D$6:$D$30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3" i="12" l="1"/>
  <c r="G12" i="12"/>
  <c r="G11" i="12"/>
  <c r="G10" i="12"/>
  <c r="G9" i="12"/>
  <c r="G8" i="12"/>
  <c r="G7" i="12"/>
  <c r="G6" i="12"/>
  <c r="G5" i="12"/>
  <c r="A6" i="7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B6" i="6"/>
  <c r="G6" i="6" s="1"/>
  <c r="H6" i="6" s="1"/>
  <c r="A6" i="6"/>
  <c r="A7" i="6" s="1"/>
  <c r="A8" i="6" s="1"/>
  <c r="B8" i="6" l="1"/>
  <c r="A9" i="6"/>
  <c r="B7" i="6"/>
  <c r="C6" i="6"/>
  <c r="D6" i="6" s="1"/>
  <c r="E6" i="6" s="1"/>
  <c r="G7" i="6" l="1"/>
  <c r="H7" i="6" s="1"/>
  <c r="C7" i="6"/>
  <c r="D7" i="6" s="1"/>
  <c r="E7" i="6" s="1"/>
  <c r="A10" i="6"/>
  <c r="B9" i="6"/>
  <c r="G8" i="6"/>
  <c r="H8" i="6" s="1"/>
  <c r="C8" i="6"/>
  <c r="D8" i="6" s="1"/>
  <c r="E8" i="6" s="1"/>
  <c r="G9" i="6" l="1"/>
  <c r="H9" i="6" s="1"/>
  <c r="C9" i="6"/>
  <c r="D9" i="6" s="1"/>
  <c r="E9" i="6" s="1"/>
  <c r="B10" i="6"/>
  <c r="A11" i="6"/>
  <c r="A12" i="6" l="1"/>
  <c r="B11" i="6"/>
  <c r="C10" i="6"/>
  <c r="G10" i="6"/>
  <c r="H10" i="6" s="1"/>
  <c r="D10" i="6"/>
  <c r="E10" i="6" s="1"/>
  <c r="G11" i="6" l="1"/>
  <c r="H11" i="6" s="1"/>
  <c r="C11" i="6"/>
  <c r="D11" i="6" s="1"/>
  <c r="E11" i="6" s="1"/>
  <c r="A13" i="6"/>
  <c r="B12" i="6"/>
  <c r="C12" i="6" l="1"/>
  <c r="D12" i="6" s="1"/>
  <c r="E12" i="6" s="1"/>
  <c r="G12" i="6"/>
  <c r="H12" i="6" s="1"/>
  <c r="B13" i="6"/>
  <c r="A14" i="6"/>
  <c r="B14" i="6" l="1"/>
  <c r="A15" i="6"/>
  <c r="G13" i="6"/>
  <c r="H13" i="6" s="1"/>
  <c r="C13" i="6"/>
  <c r="D13" i="6" s="1"/>
  <c r="E13" i="6" s="1"/>
  <c r="B15" i="6" l="1"/>
  <c r="A16" i="6"/>
  <c r="G14" i="6"/>
  <c r="H14" i="6" s="1"/>
  <c r="C14" i="6"/>
  <c r="D14" i="6" s="1"/>
  <c r="E14" i="6" s="1"/>
  <c r="A17" i="6" l="1"/>
  <c r="B16" i="6"/>
  <c r="C15" i="6"/>
  <c r="D15" i="6" s="1"/>
  <c r="E15" i="6" s="1"/>
  <c r="G15" i="6"/>
  <c r="H15" i="6" s="1"/>
  <c r="G16" i="6" l="1"/>
  <c r="H16" i="6" s="1"/>
  <c r="C16" i="6"/>
  <c r="D16" i="6" s="1"/>
  <c r="E16" i="6" s="1"/>
  <c r="B17" i="6"/>
  <c r="A18" i="6"/>
  <c r="B18" i="6" l="1"/>
  <c r="A19" i="6"/>
  <c r="G17" i="6"/>
  <c r="H17" i="6" s="1"/>
  <c r="C17" i="6"/>
  <c r="D17" i="6" s="1"/>
  <c r="E17" i="6" s="1"/>
  <c r="A20" i="6" l="1"/>
  <c r="B19" i="6"/>
  <c r="G18" i="6"/>
  <c r="H18" i="6" s="1"/>
  <c r="C18" i="6"/>
  <c r="D18" i="6" s="1"/>
  <c r="E18" i="6" s="1"/>
  <c r="G19" i="6" l="1"/>
  <c r="H19" i="6" s="1"/>
  <c r="C19" i="6"/>
  <c r="D19" i="6" s="1"/>
  <c r="E19" i="6" s="1"/>
  <c r="B20" i="6"/>
  <c r="A21" i="6"/>
  <c r="C20" i="6" l="1"/>
  <c r="D20" i="6" s="1"/>
  <c r="E20" i="6" s="1"/>
  <c r="G20" i="6"/>
  <c r="H20" i="6" s="1"/>
  <c r="A22" i="6"/>
  <c r="B21" i="6"/>
  <c r="B22" i="6" l="1"/>
  <c r="A23" i="6"/>
  <c r="G21" i="6"/>
  <c r="H21" i="6" s="1"/>
  <c r="C21" i="6"/>
  <c r="D21" i="6" s="1"/>
  <c r="E21" i="6" s="1"/>
  <c r="A24" i="6" l="1"/>
  <c r="B23" i="6"/>
  <c r="C22" i="6"/>
  <c r="D22" i="6" s="1"/>
  <c r="E22" i="6" s="1"/>
  <c r="G22" i="6"/>
  <c r="H22" i="6" s="1"/>
  <c r="G23" i="6" l="1"/>
  <c r="H23" i="6" s="1"/>
  <c r="C23" i="6"/>
  <c r="D23" i="6" s="1"/>
  <c r="E23" i="6" s="1"/>
  <c r="A25" i="6"/>
  <c r="B24" i="6"/>
  <c r="C24" i="6" l="1"/>
  <c r="G24" i="6"/>
  <c r="H24" i="6" s="1"/>
  <c r="D24" i="6"/>
  <c r="E24" i="6" s="1"/>
  <c r="A26" i="6"/>
  <c r="B25" i="6"/>
  <c r="G25" i="6" l="1"/>
  <c r="H25" i="6" s="1"/>
  <c r="C25" i="6"/>
  <c r="D25" i="6" s="1"/>
  <c r="E25" i="6" s="1"/>
  <c r="A27" i="6"/>
  <c r="B26" i="6"/>
  <c r="G26" i="6" l="1"/>
  <c r="H26" i="6" s="1"/>
  <c r="C26" i="6"/>
  <c r="D26" i="6" s="1"/>
  <c r="E26" i="6" s="1"/>
  <c r="B27" i="6"/>
  <c r="A28" i="6"/>
  <c r="A29" i="6" l="1"/>
  <c r="B28" i="6"/>
  <c r="C27" i="6"/>
  <c r="D27" i="6" s="1"/>
  <c r="E27" i="6" s="1"/>
  <c r="G27" i="6"/>
  <c r="H27" i="6" s="1"/>
  <c r="G28" i="6" l="1"/>
  <c r="H28" i="6" s="1"/>
  <c r="C28" i="6"/>
  <c r="D28" i="6" s="1"/>
  <c r="E28" i="6" s="1"/>
  <c r="B29" i="6"/>
  <c r="A30" i="6"/>
  <c r="B30" i="6" s="1"/>
  <c r="G29" i="6" l="1"/>
  <c r="H29" i="6" s="1"/>
  <c r="C29" i="6"/>
  <c r="D29" i="6" s="1"/>
  <c r="E29" i="6" s="1"/>
  <c r="G30" i="6"/>
  <c r="H30" i="6" s="1"/>
  <c r="C30" i="6"/>
  <c r="D30" i="6" s="1"/>
  <c r="E30" i="6" s="1"/>
  <c r="D3" i="4" l="1"/>
  <c r="A6" i="4"/>
  <c r="B6" i="4" s="1"/>
  <c r="C6" i="4"/>
  <c r="E6" i="3"/>
  <c r="B9" i="3"/>
  <c r="C9" i="3"/>
  <c r="D9" i="3"/>
  <c r="A7" i="4" l="1"/>
  <c r="C7" i="4" s="1"/>
  <c r="B10" i="3"/>
  <c r="C10" i="3" s="1"/>
  <c r="B7" i="4"/>
  <c r="A8" i="4"/>
  <c r="B11" i="3"/>
  <c r="D10" i="3"/>
  <c r="C8" i="4" l="1"/>
  <c r="A9" i="4"/>
  <c r="B8" i="4"/>
  <c r="B12" i="3"/>
  <c r="C11" i="3"/>
  <c r="D11" i="3"/>
  <c r="B9" i="4" l="1"/>
  <c r="C9" i="4"/>
  <c r="A10" i="4"/>
  <c r="D12" i="3"/>
  <c r="B13" i="3"/>
  <c r="C12" i="3"/>
  <c r="A11" i="4" l="1"/>
  <c r="C10" i="4"/>
  <c r="B10" i="4"/>
  <c r="C13" i="3"/>
  <c r="D13" i="3"/>
  <c r="B14" i="3"/>
  <c r="C11" i="4" l="1"/>
  <c r="A12" i="4"/>
  <c r="B11" i="4"/>
  <c r="C14" i="3"/>
  <c r="D14" i="3"/>
  <c r="B15" i="3"/>
  <c r="C12" i="4" l="1"/>
  <c r="A13" i="4"/>
  <c r="B12" i="4"/>
  <c r="B16" i="3"/>
  <c r="C15" i="3"/>
  <c r="D15" i="3"/>
  <c r="A14" i="4" l="1"/>
  <c r="B13" i="4"/>
  <c r="C13" i="4"/>
  <c r="D16" i="3"/>
  <c r="B17" i="3"/>
  <c r="C16" i="3"/>
  <c r="B14" i="4" l="1"/>
  <c r="C14" i="4"/>
  <c r="A15" i="4"/>
  <c r="C17" i="3"/>
  <c r="D17" i="3"/>
  <c r="B18" i="3"/>
  <c r="C15" i="4" l="1"/>
  <c r="A16" i="4"/>
  <c r="B15" i="4"/>
  <c r="C18" i="3"/>
  <c r="D18" i="3"/>
  <c r="B19" i="3"/>
  <c r="B16" i="4" l="1"/>
  <c r="C16" i="4"/>
  <c r="A17" i="4"/>
  <c r="C19" i="3"/>
  <c r="D19" i="3"/>
  <c r="B20" i="3"/>
  <c r="B17" i="4" l="1"/>
  <c r="C17" i="4"/>
  <c r="A18" i="4"/>
  <c r="D20" i="3"/>
  <c r="B21" i="3"/>
  <c r="C20" i="3"/>
  <c r="B18" i="4" l="1"/>
  <c r="C18" i="4"/>
  <c r="A19" i="4"/>
  <c r="C21" i="3"/>
  <c r="D21" i="3"/>
  <c r="B22" i="3"/>
  <c r="C19" i="4" l="1"/>
  <c r="A20" i="4"/>
  <c r="B19" i="4"/>
  <c r="C22" i="3"/>
  <c r="D22" i="3"/>
  <c r="B23" i="3"/>
  <c r="B20" i="4" l="1"/>
  <c r="C20" i="4"/>
  <c r="A21" i="4"/>
  <c r="D23" i="3"/>
  <c r="B24" i="3"/>
  <c r="C23" i="3"/>
  <c r="B21" i="4" l="1"/>
  <c r="C21" i="4"/>
  <c r="A22" i="4"/>
  <c r="D24" i="3"/>
  <c r="B25" i="3"/>
  <c r="C24" i="3"/>
  <c r="C22" i="4" l="1"/>
  <c r="B22" i="4"/>
  <c r="A23" i="4"/>
  <c r="C25" i="3"/>
  <c r="D25" i="3"/>
  <c r="B26" i="3"/>
  <c r="C23" i="4" l="1"/>
  <c r="B23" i="4"/>
  <c r="A24" i="4"/>
  <c r="C26" i="3"/>
  <c r="D26" i="3"/>
  <c r="B27" i="3"/>
  <c r="B24" i="4" l="1"/>
  <c r="A25" i="4"/>
  <c r="C24" i="4"/>
  <c r="C27" i="3"/>
  <c r="D27" i="3"/>
  <c r="B28" i="3"/>
  <c r="B25" i="4" l="1"/>
  <c r="C25" i="4"/>
  <c r="A26" i="4"/>
  <c r="D28" i="3"/>
  <c r="B29" i="3"/>
  <c r="C28" i="3"/>
  <c r="B26" i="4" l="1"/>
  <c r="C26" i="4"/>
  <c r="C29" i="3"/>
  <c r="D29" i="3"/>
</calcChain>
</file>

<file path=xl/sharedStrings.xml><?xml version="1.0" encoding="utf-8"?>
<sst xmlns="http://schemas.openxmlformats.org/spreadsheetml/2006/main" count="244" uniqueCount="161">
  <si>
    <t>k.m</t>
  </si>
  <si>
    <t>A</t>
  </si>
  <si>
    <t>Sum</t>
  </si>
  <si>
    <t>Summeerib</t>
  </si>
  <si>
    <t>USD</t>
  </si>
  <si>
    <t>B</t>
  </si>
  <si>
    <t>Average</t>
  </si>
  <si>
    <t>Keskmine</t>
  </si>
  <si>
    <t>alates</t>
  </si>
  <si>
    <t>C</t>
  </si>
  <si>
    <t>Count</t>
  </si>
  <si>
    <t>Loendab numbreid</t>
  </si>
  <si>
    <t>soodustus</t>
  </si>
  <si>
    <t>CountA</t>
  </si>
  <si>
    <t>Loendab täidetud lahtreid</t>
  </si>
  <si>
    <t>Kaup</t>
  </si>
  <si>
    <t>Kategooria</t>
  </si>
  <si>
    <t>Hind</t>
  </si>
  <si>
    <t>Hind+ käibemaks</t>
  </si>
  <si>
    <t>Grupp</t>
  </si>
  <si>
    <t>Soodus</t>
  </si>
  <si>
    <t>Nimi grupiga</t>
  </si>
  <si>
    <t>Vorst</t>
  </si>
  <si>
    <t>Liha</t>
  </si>
  <si>
    <t>Vorst 1</t>
  </si>
  <si>
    <t>INT</t>
  </si>
  <si>
    <t>Täisarv, ümardatakse nulli suunas</t>
  </si>
  <si>
    <t>Vorst 2</t>
  </si>
  <si>
    <t>Round</t>
  </si>
  <si>
    <t>Määratakse kohtade arv, kust ümardatakse</t>
  </si>
  <si>
    <t>Juust</t>
  </si>
  <si>
    <t>Piim</t>
  </si>
  <si>
    <t>RoundUP</t>
  </si>
  <si>
    <t>Määratakse kohtade arv, kust ümardatakse, Ümardamine üles</t>
  </si>
  <si>
    <t>Juust 1</t>
  </si>
  <si>
    <t>RoundDown</t>
  </si>
  <si>
    <t>Määratakse kohtade arv, kust ümardatakse, Ümardamine alla</t>
  </si>
  <si>
    <t>Juust 2</t>
  </si>
  <si>
    <t>Leib</t>
  </si>
  <si>
    <t>Teravili</t>
  </si>
  <si>
    <t>Mround</t>
  </si>
  <si>
    <t>Määratakse ümardamise samm</t>
  </si>
  <si>
    <t>Sai</t>
  </si>
  <si>
    <t>Ceiling</t>
  </si>
  <si>
    <t>Määratakse ümardamise samm Ümardamine üles</t>
  </si>
  <si>
    <t>Leib 1</t>
  </si>
  <si>
    <t>Floor</t>
  </si>
  <si>
    <t>Määratakse ümardamise samm Ümardamine alla</t>
  </si>
  <si>
    <t>Sai 1</t>
  </si>
  <si>
    <t>Leib 2</t>
  </si>
  <si>
    <t>IF</t>
  </si>
  <si>
    <t>Sai 2</t>
  </si>
  <si>
    <t>AND</t>
  </si>
  <si>
    <t>OR</t>
  </si>
  <si>
    <t>0[blue][&gt;100];-0[red][&lt;0];"telli juurde";"Viga[cyan]</t>
  </si>
  <si>
    <t>Loendus</t>
  </si>
  <si>
    <t>Summa</t>
  </si>
  <si>
    <t>Countif</t>
  </si>
  <si>
    <t>Loenda tingimuse alusel</t>
  </si>
  <si>
    <t>…IFS</t>
  </si>
  <si>
    <t>Mitme kriteeriumiga funktsioonid</t>
  </si>
  <si>
    <t>tere</t>
  </si>
  <si>
    <t>z</t>
  </si>
  <si>
    <t>y</t>
  </si>
  <si>
    <t>x</t>
  </si>
  <si>
    <t>h</t>
  </si>
  <si>
    <t>n</t>
  </si>
  <si>
    <t>b</t>
  </si>
  <si>
    <t>a</t>
  </si>
  <si>
    <t>Ülesanne on mõeldud nimede kasutamise näitamiseks</t>
  </si>
  <si>
    <t>Laenu graafik kahel meetodil</t>
  </si>
  <si>
    <t>Laenusumma</t>
  </si>
  <si>
    <t>Aasta intress</t>
  </si>
  <si>
    <t xml:space="preserve">Aeg </t>
  </si>
  <si>
    <t>TM prots</t>
  </si>
  <si>
    <t>piir1</t>
  </si>
  <si>
    <t>Algus</t>
  </si>
  <si>
    <t>piir2</t>
  </si>
  <si>
    <t>samm</t>
  </si>
  <si>
    <t>piir3</t>
  </si>
  <si>
    <t>Kuutulu</t>
  </si>
  <si>
    <t>Aastatulu</t>
  </si>
  <si>
    <t>Maksuvaba</t>
  </si>
  <si>
    <t>Tulumaks</t>
  </si>
  <si>
    <t>Saada</t>
  </si>
  <si>
    <t>TM</t>
  </si>
  <si>
    <t>Maks1</t>
  </si>
  <si>
    <t>Alates 1. jaanuarist 2023 rakendub kõikidele tuludele üldine maksuvaba tulu määr kuni 7848 eurot aastas ehk kuni 654 eurot kuus.</t>
  </si>
  <si>
    <t>Maks2</t>
  </si>
  <si>
    <t xml:space="preserve"> </t>
  </si>
  <si>
    <t>Maks3</t>
  </si>
  <si>
    <t xml:space="preserve">kuni 14 400 eurot on maksuvaba tulu 7848 eurot aastas, </t>
  </si>
  <si>
    <t xml:space="preserve">14 400 eurost 25 200 euroni väheneb maksuvaba tulu 7848 – 7848 ÷ 10 800 × (tulu summa – 14 400), </t>
  </si>
  <si>
    <t>Kätte</t>
  </si>
  <si>
    <t xml:space="preserve">aastatulu üle 25 200 euro on maksuvaba tulu 0 eurot. </t>
  </si>
  <si>
    <t>Tuua välja intressiosa ja põhiuosa igal perioodil</t>
  </si>
  <si>
    <t>Tunnitasu</t>
  </si>
  <si>
    <t>Nädalapäev</t>
  </si>
  <si>
    <t>Tööle</t>
  </si>
  <si>
    <t>Töölt</t>
  </si>
  <si>
    <t>Tunde</t>
  </si>
  <si>
    <t>Palk</t>
  </si>
  <si>
    <t>Esmaspäev</t>
  </si>
  <si>
    <t>Teisipäev</t>
  </si>
  <si>
    <t>Kolmapäev</t>
  </si>
  <si>
    <t>Neljapäev</t>
  </si>
  <si>
    <t>Reede</t>
  </si>
  <si>
    <t>KOKKU</t>
  </si>
  <si>
    <t>Nädala töötasu</t>
  </si>
  <si>
    <t>Saadete pikkuse arvutamine</t>
  </si>
  <si>
    <t>Aeg</t>
  </si>
  <si>
    <t>Saade</t>
  </si>
  <si>
    <t>Kestvus</t>
  </si>
  <si>
    <t>Rula ja Ratas, 2/14</t>
  </si>
  <si>
    <t>Mehed räägivad armastusest, 2/15</t>
  </si>
  <si>
    <t>Aktuaalne kaamera. Ilm</t>
  </si>
  <si>
    <t>Sport</t>
  </si>
  <si>
    <t>Mängufilm Sügisball (Eesti 2007)</t>
  </si>
  <si>
    <t>Pealtnägija*</t>
  </si>
  <si>
    <t xml:space="preserve">Draamasari Waterloo Roadi kool </t>
  </si>
  <si>
    <t>Ringvaade*</t>
  </si>
  <si>
    <t>ERR uudised</t>
  </si>
  <si>
    <t>Saadete lõpp</t>
  </si>
  <si>
    <t>Pikim saade</t>
  </si>
  <si>
    <t>tundi</t>
  </si>
  <si>
    <t>PMT</t>
  </si>
  <si>
    <t>IPMT</t>
  </si>
  <si>
    <t>PPMT</t>
  </si>
  <si>
    <t>Makse</t>
  </si>
  <si>
    <t>Intressiosa</t>
  </si>
  <si>
    <t>Põhiosa</t>
  </si>
  <si>
    <t>Allahinnatud</t>
  </si>
  <si>
    <t>Alghind</t>
  </si>
  <si>
    <t>Mai</t>
  </si>
  <si>
    <t>Juuni</t>
  </si>
  <si>
    <t>Juuli</t>
  </si>
  <si>
    <t>Kaup1</t>
  </si>
  <si>
    <t>Kaup2</t>
  </si>
  <si>
    <t>Kaup3</t>
  </si>
  <si>
    <t>Kaup4</t>
  </si>
  <si>
    <t>Kaup5</t>
  </si>
  <si>
    <t>Kaup6</t>
  </si>
  <si>
    <t>Kaup7</t>
  </si>
  <si>
    <t>Kaup8</t>
  </si>
  <si>
    <t>Kaup9</t>
  </si>
  <si>
    <t>Kaup10</t>
  </si>
  <si>
    <t>c</t>
  </si>
  <si>
    <t>Nr</t>
  </si>
  <si>
    <t>Exceli valem</t>
  </si>
  <si>
    <t>Valem</t>
  </si>
  <si>
    <t>Vastus</t>
  </si>
  <si>
    <t>Arvutada juurde k.m</t>
  </si>
  <si>
    <t>Lisada oma tööde hind ja kasum</t>
  </si>
  <si>
    <t>Endal otsustada, millised on kulud ja mis on hinnad.</t>
  </si>
  <si>
    <t>Kasutusel on 3 grupi tooted, Värvid, Kattematerjalid, Muud tooted. (Võib olla rohkem)</t>
  </si>
  <si>
    <t>Luua arvutiklassi kapitaalremondi kalkulatsioon.</t>
  </si>
  <si>
    <t>Mõelda kuidas on otstarbekas antud tabelit luua, et hiljem oleks võimalus ka gruppide kaupa analüüsida kulusid ja tulusid</t>
  </si>
  <si>
    <t>Loendus ...If</t>
  </si>
  <si>
    <t>Summa …IF</t>
  </si>
  <si>
    <t>Muuta tabeli väljanägemine täpselt samaks mis oli lehel Sega 1</t>
  </si>
  <si>
    <t>Viimasesse lahtrisse peaks tulema selline arv.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</si>
</sst>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0;\-0;"/>
    <numFmt numFmtId="165" formatCode="[Blue][&gt;100]0;[Red][&lt;0]\-0;&quot;telli juurde&quot;;[Cyan]&quot;Viga&quot;"/>
    <numFmt numFmtId="166" formatCode="0.000"/>
    <numFmt numFmtId="167" formatCode="0.0000"/>
    <numFmt numFmtId="168" formatCode="_-* #,##0.00\ [$€-425]_-;\-* #,##0.00\ [$€-425]_-;_-* &quot;-&quot;??\ [$€-425]_-;_-@_-"/>
    <numFmt numFmtId="169" formatCode="[$-F400]h:mm:ss\ AM/PM"/>
  </numFmts>
  <fonts count="2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Arial"/>
      <family val="2"/>
      <charset val="186"/>
    </font>
    <font>
      <sz val="10"/>
      <name val="Arial"/>
      <family val="2"/>
      <charset val="204"/>
    </font>
    <font>
      <b/>
      <sz val="10"/>
      <name val="Arial"/>
      <family val="2"/>
    </font>
    <font>
      <b/>
      <sz val="10"/>
      <name val="Arial"/>
      <family val="2"/>
      <charset val="186"/>
    </font>
    <font>
      <sz val="14"/>
      <color theme="1"/>
      <name val="Calibri"/>
      <family val="2"/>
      <charset val="186"/>
      <scheme val="minor"/>
    </font>
    <font>
      <sz val="12"/>
      <color theme="0"/>
      <name val="Calibri"/>
      <family val="2"/>
      <charset val="186"/>
      <scheme val="minor"/>
    </font>
    <font>
      <sz val="11"/>
      <color rgb="FF000000"/>
      <name val="Calibri"/>
      <family val="2"/>
      <scheme val="minor"/>
    </font>
    <font>
      <sz val="12"/>
      <color theme="1"/>
      <name val="Arial"/>
      <family val="2"/>
      <charset val="186"/>
    </font>
    <font>
      <sz val="12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rgb="FF000080"/>
      <name val="Arial"/>
      <family val="2"/>
      <charset val="186"/>
    </font>
    <font>
      <sz val="12"/>
      <color theme="1"/>
      <name val="Calibri"/>
      <family val="2"/>
      <charset val="186"/>
      <scheme val="minor"/>
    </font>
    <font>
      <b/>
      <sz val="12"/>
      <color theme="1"/>
      <name val="Arial"/>
      <family val="2"/>
      <charset val="186"/>
    </font>
    <font>
      <sz val="12"/>
      <name val="Arial"/>
      <family val="2"/>
    </font>
    <font>
      <b/>
      <sz val="12"/>
      <name val="Arial"/>
      <family val="2"/>
    </font>
    <font>
      <sz val="14"/>
      <name val="Arial"/>
      <family val="2"/>
      <charset val="204"/>
    </font>
    <font>
      <b/>
      <i/>
      <sz val="12"/>
      <name val="Arial"/>
      <family val="2"/>
    </font>
    <font>
      <sz val="12"/>
      <color theme="0"/>
      <name val="Arial"/>
      <family val="2"/>
    </font>
    <font>
      <sz val="12"/>
      <name val="Abadi"/>
      <family val="2"/>
    </font>
    <font>
      <sz val="10"/>
      <name val="Abadi"/>
      <family val="2"/>
    </font>
    <font>
      <b/>
      <u val="double"/>
      <sz val="11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6" fillId="0" borderId="0"/>
    <xf numFmtId="0" fontId="13" fillId="0" borderId="0"/>
    <xf numFmtId="0" fontId="6" fillId="0" borderId="0"/>
    <xf numFmtId="0" fontId="20" fillId="0" borderId="0"/>
  </cellStyleXfs>
  <cellXfs count="117">
    <xf numFmtId="0" fontId="0" fillId="0" borderId="0" xfId="0"/>
    <xf numFmtId="0" fontId="5" fillId="0" borderId="1" xfId="2" applyFont="1" applyBorder="1" applyProtection="1">
      <protection locked="0"/>
    </xf>
    <xf numFmtId="9" fontId="5" fillId="0" borderId="1" xfId="2" applyNumberFormat="1" applyFont="1" applyBorder="1" applyProtection="1">
      <protection locked="0"/>
    </xf>
    <xf numFmtId="0" fontId="5" fillId="0" borderId="0" xfId="2" applyFont="1" applyProtection="1">
      <protection locked="0"/>
    </xf>
    <xf numFmtId="9" fontId="5" fillId="0" borderId="0" xfId="2" applyNumberFormat="1" applyFont="1" applyProtection="1">
      <protection locked="0"/>
    </xf>
    <xf numFmtId="10" fontId="5" fillId="0" borderId="0" xfId="2" applyNumberFormat="1" applyFont="1" applyProtection="1">
      <protection locked="0"/>
    </xf>
    <xf numFmtId="0" fontId="5" fillId="0" borderId="2" xfId="2" applyFont="1" applyBorder="1" applyAlignment="1" applyProtection="1">
      <alignment horizontal="center" vertical="center"/>
      <protection locked="0"/>
    </xf>
    <xf numFmtId="0" fontId="5" fillId="0" borderId="2" xfId="2" applyFont="1" applyBorder="1" applyAlignment="1" applyProtection="1">
      <alignment horizontal="center" vertical="center" wrapText="1"/>
      <protection locked="0"/>
    </xf>
    <xf numFmtId="0" fontId="5" fillId="0" borderId="2" xfId="2" applyFont="1" applyBorder="1" applyProtection="1">
      <protection locked="0"/>
    </xf>
    <xf numFmtId="0" fontId="5" fillId="0" borderId="2" xfId="2" quotePrefix="1" applyFont="1" applyBorder="1" applyProtection="1">
      <protection locked="0"/>
    </xf>
    <xf numFmtId="2" fontId="5" fillId="0" borderId="2" xfId="2" quotePrefix="1" applyNumberFormat="1" applyFont="1" applyBorder="1" applyAlignment="1" applyProtection="1">
      <alignment horizontal="center"/>
      <protection locked="0"/>
    </xf>
    <xf numFmtId="164" fontId="5" fillId="0" borderId="2" xfId="2" quotePrefix="1" applyNumberFormat="1" applyFont="1" applyBorder="1" applyProtection="1">
      <protection locked="0"/>
    </xf>
    <xf numFmtId="0" fontId="5" fillId="0" borderId="0" xfId="2" applyFont="1" applyAlignment="1" applyProtection="1">
      <alignment horizontal="center"/>
      <protection locked="0"/>
    </xf>
    <xf numFmtId="165" fontId="5" fillId="0" borderId="0" xfId="2" applyNumberFormat="1" applyFont="1" applyAlignment="1" applyProtection="1">
      <alignment horizontal="right"/>
      <protection locked="0"/>
    </xf>
    <xf numFmtId="0" fontId="6" fillId="0" borderId="0" xfId="3"/>
    <xf numFmtId="166" fontId="6" fillId="0" borderId="0" xfId="3" applyNumberFormat="1"/>
    <xf numFmtId="0" fontId="7" fillId="0" borderId="0" xfId="3" applyFont="1"/>
    <xf numFmtId="0" fontId="7" fillId="2" borderId="1" xfId="3" applyFont="1" applyFill="1" applyBorder="1"/>
    <xf numFmtId="0" fontId="6" fillId="3" borderId="1" xfId="3" applyFill="1" applyBorder="1" applyAlignment="1">
      <alignment horizontal="center"/>
    </xf>
    <xf numFmtId="0" fontId="6" fillId="4" borderId="1" xfId="3" applyFill="1" applyBorder="1" applyAlignment="1">
      <alignment horizontal="center"/>
    </xf>
    <xf numFmtId="0" fontId="8" fillId="2" borderId="1" xfId="3" applyFont="1" applyFill="1" applyBorder="1" applyAlignment="1">
      <alignment horizontal="center"/>
    </xf>
    <xf numFmtId="167" fontId="6" fillId="0" borderId="0" xfId="3" applyNumberFormat="1" applyProtection="1">
      <protection locked="0" hidden="1"/>
    </xf>
    <xf numFmtId="2" fontId="6" fillId="0" borderId="0" xfId="3" applyNumberFormat="1" applyProtection="1">
      <protection locked="0"/>
    </xf>
    <xf numFmtId="0" fontId="6" fillId="3" borderId="1" xfId="3" applyFill="1" applyBorder="1" applyAlignment="1" applyProtection="1">
      <alignment horizontal="center"/>
      <protection locked="0"/>
    </xf>
    <xf numFmtId="0" fontId="6" fillId="4" borderId="1" xfId="3" applyFill="1" applyBorder="1" applyAlignment="1" applyProtection="1">
      <alignment horizontal="center"/>
      <protection locked="0"/>
    </xf>
    <xf numFmtId="9" fontId="0" fillId="0" borderId="0" xfId="0" applyNumberFormat="1"/>
    <xf numFmtId="0" fontId="9" fillId="5" borderId="1" xfId="0" applyFont="1" applyFill="1" applyBorder="1"/>
    <xf numFmtId="9" fontId="0" fillId="6" borderId="1" xfId="0" applyNumberFormat="1" applyFill="1" applyBorder="1"/>
    <xf numFmtId="0" fontId="0" fillId="6" borderId="1" xfId="0" applyFill="1" applyBorder="1"/>
    <xf numFmtId="0" fontId="9" fillId="5" borderId="3" xfId="0" applyFont="1" applyFill="1" applyBorder="1"/>
    <xf numFmtId="0" fontId="2" fillId="0" borderId="0" xfId="0" applyFont="1"/>
    <xf numFmtId="1" fontId="0" fillId="0" borderId="0" xfId="0" applyNumberFormat="1"/>
    <xf numFmtId="0" fontId="10" fillId="7" borderId="1" xfId="0" applyFont="1" applyFill="1" applyBorder="1"/>
    <xf numFmtId="9" fontId="0" fillId="0" borderId="1" xfId="0" applyNumberFormat="1" applyBorder="1"/>
    <xf numFmtId="0" fontId="0" fillId="0" borderId="1" xfId="0" applyBorder="1"/>
    <xf numFmtId="0" fontId="11" fillId="0" borderId="0" xfId="0" applyFont="1"/>
    <xf numFmtId="0" fontId="12" fillId="0" borderId="0" xfId="0" applyFont="1"/>
    <xf numFmtId="168" fontId="12" fillId="0" borderId="0" xfId="0" applyNumberFormat="1" applyFont="1"/>
    <xf numFmtId="44" fontId="12" fillId="6" borderId="0" xfId="1" applyFont="1" applyFill="1"/>
    <xf numFmtId="0" fontId="14" fillId="0" borderId="0" xfId="4" applyFont="1"/>
    <xf numFmtId="0" fontId="12" fillId="0" borderId="1" xfId="0" applyFont="1" applyBorder="1"/>
    <xf numFmtId="20" fontId="12" fillId="0" borderId="1" xfId="0" applyNumberFormat="1" applyFont="1" applyBorder="1"/>
    <xf numFmtId="0" fontId="5" fillId="0" borderId="1" xfId="4" quotePrefix="1" applyFont="1" applyBorder="1"/>
    <xf numFmtId="0" fontId="5" fillId="6" borderId="1" xfId="4" quotePrefix="1" applyFont="1" applyFill="1" applyBorder="1"/>
    <xf numFmtId="20" fontId="12" fillId="0" borderId="0" xfId="0" applyNumberFormat="1" applyFont="1"/>
    <xf numFmtId="169" fontId="0" fillId="0" borderId="0" xfId="0" applyNumberFormat="1"/>
    <xf numFmtId="0" fontId="5" fillId="6" borderId="4" xfId="4" quotePrefix="1" applyFont="1" applyFill="1" applyBorder="1"/>
    <xf numFmtId="0" fontId="12" fillId="0" borderId="0" xfId="0" applyFont="1" applyAlignment="1">
      <alignment horizontal="right"/>
    </xf>
    <xf numFmtId="0" fontId="12" fillId="0" borderId="5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15" fillId="0" borderId="0" xfId="4" applyFont="1"/>
    <xf numFmtId="20" fontId="13" fillId="0" borderId="1" xfId="4" applyNumberFormat="1" applyBorder="1"/>
    <xf numFmtId="0" fontId="16" fillId="0" borderId="1" xfId="0" applyFont="1" applyBorder="1"/>
    <xf numFmtId="0" fontId="13" fillId="0" borderId="1" xfId="4" quotePrefix="1" applyBorder="1"/>
    <xf numFmtId="20" fontId="16" fillId="0" borderId="0" xfId="0" applyNumberFormat="1" applyFont="1"/>
    <xf numFmtId="0" fontId="13" fillId="0" borderId="1" xfId="4" applyBorder="1"/>
    <xf numFmtId="0" fontId="16" fillId="0" borderId="0" xfId="0" applyFont="1"/>
    <xf numFmtId="0" fontId="17" fillId="0" borderId="0" xfId="0" applyFont="1" applyAlignment="1">
      <alignment horizontal="right"/>
    </xf>
    <xf numFmtId="0" fontId="13" fillId="5" borderId="1" xfId="4" applyFill="1" applyBorder="1"/>
    <xf numFmtId="0" fontId="18" fillId="0" borderId="0" xfId="5" applyFont="1"/>
    <xf numFmtId="0" fontId="19" fillId="0" borderId="0" xfId="5" applyFont="1"/>
    <xf numFmtId="9" fontId="18" fillId="0" borderId="9" xfId="5" applyNumberFormat="1" applyFont="1" applyBorder="1"/>
    <xf numFmtId="9" fontId="18" fillId="0" borderId="1" xfId="5" applyNumberFormat="1" applyFont="1" applyBorder="1"/>
    <xf numFmtId="9" fontId="18" fillId="0" borderId="10" xfId="5" applyNumberFormat="1" applyFont="1" applyBorder="1"/>
    <xf numFmtId="0" fontId="19" fillId="0" borderId="11" xfId="5" applyFont="1" applyBorder="1" applyAlignment="1">
      <alignment horizontal="center"/>
    </xf>
    <xf numFmtId="0" fontId="19" fillId="0" borderId="12" xfId="5" applyFont="1" applyBorder="1" applyAlignment="1">
      <alignment horizontal="center"/>
    </xf>
    <xf numFmtId="0" fontId="19" fillId="0" borderId="13" xfId="5" applyFont="1" applyBorder="1" applyAlignment="1">
      <alignment horizontal="center"/>
    </xf>
    <xf numFmtId="0" fontId="19" fillId="0" borderId="4" xfId="5" applyFont="1" applyBorder="1" applyAlignment="1">
      <alignment horizontal="center"/>
    </xf>
    <xf numFmtId="0" fontId="19" fillId="0" borderId="14" xfId="5" applyFont="1" applyBorder="1" applyAlignment="1">
      <alignment horizontal="center"/>
    </xf>
    <xf numFmtId="0" fontId="18" fillId="0" borderId="15" xfId="5" applyFont="1" applyBorder="1"/>
    <xf numFmtId="4" fontId="18" fillId="0" borderId="16" xfId="5" applyNumberFormat="1" applyFont="1" applyBorder="1"/>
    <xf numFmtId="0" fontId="18" fillId="8" borderId="15" xfId="5" applyFont="1" applyFill="1" applyBorder="1"/>
    <xf numFmtId="0" fontId="18" fillId="0" borderId="17" xfId="5" applyFont="1" applyBorder="1"/>
    <xf numFmtId="0" fontId="18" fillId="0" borderId="18" xfId="5" applyFont="1" applyBorder="1"/>
    <xf numFmtId="0" fontId="18" fillId="0" borderId="9" xfId="5" applyFont="1" applyBorder="1"/>
    <xf numFmtId="4" fontId="18" fillId="0" borderId="19" xfId="5" applyNumberFormat="1" applyFont="1" applyBorder="1"/>
    <xf numFmtId="0" fontId="18" fillId="0" borderId="1" xfId="5" applyFont="1" applyBorder="1"/>
    <xf numFmtId="0" fontId="18" fillId="0" borderId="10" xfId="5" applyFont="1" applyBorder="1"/>
    <xf numFmtId="0" fontId="18" fillId="0" borderId="20" xfId="5" applyFont="1" applyBorder="1"/>
    <xf numFmtId="4" fontId="18" fillId="0" borderId="21" xfId="5" applyNumberFormat="1" applyFont="1" applyBorder="1"/>
    <xf numFmtId="0" fontId="18" fillId="0" borderId="22" xfId="5" applyFont="1" applyBorder="1"/>
    <xf numFmtId="0" fontId="18" fillId="9" borderId="23" xfId="5" applyFont="1" applyFill="1" applyBorder="1"/>
    <xf numFmtId="4" fontId="18" fillId="9" borderId="5" xfId="5" applyNumberFormat="1" applyFont="1" applyFill="1" applyBorder="1"/>
    <xf numFmtId="0" fontId="6" fillId="0" borderId="0" xfId="5"/>
    <xf numFmtId="0" fontId="18" fillId="9" borderId="15" xfId="5" applyFont="1" applyFill="1" applyBorder="1"/>
    <xf numFmtId="0" fontId="20" fillId="0" borderId="0" xfId="6" applyAlignment="1">
      <alignment vertical="center"/>
    </xf>
    <xf numFmtId="0" fontId="19" fillId="10" borderId="1" xfId="6" applyFont="1" applyFill="1" applyBorder="1" applyAlignment="1">
      <alignment horizontal="center" vertical="center"/>
    </xf>
    <xf numFmtId="0" fontId="19" fillId="0" borderId="1" xfId="6" applyFont="1" applyBorder="1" applyAlignment="1" applyProtection="1">
      <alignment horizontal="center" vertical="center"/>
      <protection locked="0"/>
    </xf>
    <xf numFmtId="0" fontId="19" fillId="10" borderId="19" xfId="6" applyFont="1" applyFill="1" applyBorder="1" applyAlignment="1">
      <alignment horizontal="left" vertical="center" indent="5"/>
    </xf>
    <xf numFmtId="0" fontId="20" fillId="10" borderId="24" xfId="6" applyFill="1" applyBorder="1" applyAlignment="1">
      <alignment vertical="center"/>
    </xf>
    <xf numFmtId="0" fontId="21" fillId="10" borderId="1" xfId="6" applyFont="1" applyFill="1" applyBorder="1" applyAlignment="1">
      <alignment horizontal="center" vertical="center"/>
    </xf>
    <xf numFmtId="0" fontId="18" fillId="11" borderId="1" xfId="6" applyFont="1" applyFill="1" applyBorder="1" applyAlignment="1" applyProtection="1">
      <alignment vertical="center"/>
      <protection locked="0"/>
    </xf>
    <xf numFmtId="0" fontId="18" fillId="0" borderId="19" xfId="6" applyFont="1" applyBorder="1" applyAlignment="1">
      <alignment vertical="center"/>
    </xf>
    <xf numFmtId="0" fontId="18" fillId="0" borderId="24" xfId="6" applyFont="1" applyBorder="1" applyAlignment="1">
      <alignment vertical="center"/>
    </xf>
    <xf numFmtId="0" fontId="18" fillId="0" borderId="1" xfId="6" applyFont="1" applyBorder="1" applyAlignment="1" applyProtection="1">
      <alignment vertical="center"/>
      <protection hidden="1"/>
    </xf>
    <xf numFmtId="0" fontId="3" fillId="0" borderId="25" xfId="0" applyFont="1" applyBorder="1"/>
    <xf numFmtId="0" fontId="3" fillId="0" borderId="26" xfId="0" applyFont="1" applyBorder="1"/>
    <xf numFmtId="0" fontId="18" fillId="0" borderId="1" xfId="6" applyFont="1" applyBorder="1" applyAlignment="1" applyProtection="1">
      <alignment vertical="center"/>
      <protection locked="0"/>
    </xf>
    <xf numFmtId="0" fontId="22" fillId="0" borderId="26" xfId="6" applyFont="1" applyBorder="1" applyAlignment="1" applyProtection="1">
      <alignment vertical="center"/>
      <protection locked="0"/>
    </xf>
    <xf numFmtId="0" fontId="22" fillId="0" borderId="27" xfId="6" applyFont="1" applyBorder="1" applyAlignment="1" applyProtection="1">
      <alignment vertical="center"/>
      <protection locked="0"/>
    </xf>
    <xf numFmtId="0" fontId="19" fillId="0" borderId="6" xfId="5" applyFont="1" applyBorder="1" applyAlignment="1">
      <alignment horizontal="center"/>
    </xf>
    <xf numFmtId="0" fontId="19" fillId="0" borderId="7" xfId="5" applyFont="1" applyBorder="1" applyAlignment="1">
      <alignment horizontal="center"/>
    </xf>
    <xf numFmtId="0" fontId="19" fillId="0" borderId="8" xfId="5" applyFont="1" applyBorder="1" applyAlignment="1">
      <alignment horizontal="center"/>
    </xf>
    <xf numFmtId="0" fontId="19" fillId="0" borderId="28" xfId="5" applyFont="1" applyBorder="1" applyAlignment="1">
      <alignment horizontal="center"/>
    </xf>
    <xf numFmtId="0" fontId="19" fillId="0" borderId="29" xfId="5" applyFont="1" applyBorder="1" applyAlignment="1">
      <alignment horizontal="center"/>
    </xf>
    <xf numFmtId="0" fontId="19" fillId="0" borderId="30" xfId="5" applyFont="1" applyBorder="1" applyAlignment="1">
      <alignment horizontal="center"/>
    </xf>
    <xf numFmtId="0" fontId="18" fillId="0" borderId="31" xfId="5" applyFont="1" applyBorder="1"/>
    <xf numFmtId="0" fontId="23" fillId="0" borderId="1" xfId="5" applyFont="1" applyBorder="1"/>
    <xf numFmtId="4" fontId="24" fillId="0" borderId="1" xfId="5" applyNumberFormat="1" applyFont="1" applyBorder="1"/>
    <xf numFmtId="0" fontId="18" fillId="8" borderId="32" xfId="5" applyFont="1" applyFill="1" applyBorder="1"/>
    <xf numFmtId="0" fontId="18" fillId="0" borderId="11" xfId="5" applyFont="1" applyBorder="1"/>
    <xf numFmtId="0" fontId="18" fillId="0" borderId="33" xfId="5" applyFont="1" applyBorder="1"/>
    <xf numFmtId="0" fontId="18" fillId="0" borderId="34" xfId="5" applyFont="1" applyBorder="1"/>
    <xf numFmtId="0" fontId="25" fillId="0" borderId="13" xfId="5" applyFont="1" applyBorder="1" applyAlignment="1">
      <alignment horizontal="center"/>
    </xf>
    <xf numFmtId="0" fontId="25" fillId="0" borderId="4" xfId="5" applyFont="1" applyBorder="1" applyAlignment="1">
      <alignment horizontal="center"/>
    </xf>
    <xf numFmtId="0" fontId="25" fillId="0" borderId="14" xfId="5" applyFont="1" applyBorder="1" applyAlignment="1">
      <alignment horizontal="center"/>
    </xf>
  </cellXfs>
  <cellStyles count="7">
    <cellStyle name="Currency" xfId="1" builtinId="4"/>
    <cellStyle name="Normal" xfId="0" builtinId="0"/>
    <cellStyle name="Normal 2" xfId="3" xr:uid="{9EE9B56B-B6B5-4172-B693-0FC7E098FA67}"/>
    <cellStyle name="Normal 3" xfId="2" xr:uid="{C4AEED4F-CD4D-43C5-A154-03EA3C351442}"/>
    <cellStyle name="Normal 3 2" xfId="6" xr:uid="{DB3421B1-FF44-4BD0-8E90-81BC91D191F8}"/>
    <cellStyle name="Normal_aeg" xfId="4" xr:uid="{4D8A55CD-0481-4C2C-AD7E-BBA0CC69F11B}"/>
    <cellStyle name="Normal_Allahindlus" xfId="5" xr:uid="{AB22B0C9-C9EA-4B77-97E6-AF31B9D041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Graafik1!$C$8</c:f>
              <c:strCache>
                <c:ptCount val="1"/>
                <c:pt idx="0">
                  <c:v>y</c:v>
                </c:pt>
              </c:strCache>
            </c:strRef>
          </c:tx>
          <c:spPr>
            <a:ln w="25400" cap="rnd">
              <a:solidFill>
                <a:srgbClr val="0000FF"/>
              </a:solidFill>
              <a:round/>
            </a:ln>
            <a:effectLst/>
          </c:spPr>
          <c:marker>
            <c:symbol val="none"/>
          </c:marker>
          <c:xVal>
            <c:numRef>
              <c:f>Graafik1!$B$9:$B$29</c:f>
              <c:numCache>
                <c:formatCode>0.000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xVal>
          <c:yVal>
            <c:numRef>
              <c:f>Graafik1!$C$9:$C$29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722-4A52-B9D1-0B0A470CDB4C}"/>
            </c:ext>
          </c:extLst>
        </c:ser>
        <c:ser>
          <c:idx val="1"/>
          <c:order val="1"/>
          <c:tx>
            <c:strRef>
              <c:f>Graafik1!$D$8</c:f>
              <c:strCache>
                <c:ptCount val="1"/>
                <c:pt idx="0">
                  <c:v>z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Graafik1!$B$9:$B$29</c:f>
              <c:numCache>
                <c:formatCode>0.000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xVal>
          <c:yVal>
            <c:numRef>
              <c:f>Graafik1!$D$9:$D$29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722-4A52-B9D1-0B0A470CD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467951"/>
        <c:axId val="123468367"/>
      </c:scatterChart>
      <c:valAx>
        <c:axId val="123467951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23468367"/>
        <c:crosses val="autoZero"/>
        <c:crossBetween val="midCat"/>
        <c:majorUnit val="1"/>
      </c:valAx>
      <c:valAx>
        <c:axId val="123468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234679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8748137108792845E-2"/>
          <c:y val="7.3964497041420663E-2"/>
          <c:w val="0.8464977645305517"/>
          <c:h val="0.855029585798816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'Graafiku1 näide'!$B$5</c:f>
              <c:strCache>
                <c:ptCount val="1"/>
                <c:pt idx="0">
                  <c:v>y</c:v>
                </c:pt>
              </c:strCache>
            </c:strRef>
          </c:tx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'Graafiku1 näide'!$A$6:$A$26</c:f>
              <c:numCache>
                <c:formatCode>0.00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xVal>
          <c:yVal>
            <c:numRef>
              <c:f>'Graafiku1 näide'!$B$6:$B$26</c:f>
              <c:numCache>
                <c:formatCode>0.0000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5BF-4DF5-B596-DA2AF6A13C3A}"/>
            </c:ext>
          </c:extLst>
        </c:ser>
        <c:ser>
          <c:idx val="1"/>
          <c:order val="1"/>
          <c:tx>
            <c:strRef>
              <c:f>'Graafiku1 näide'!$C$5</c:f>
              <c:strCache>
                <c:ptCount val="1"/>
                <c:pt idx="0">
                  <c:v>z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'Graafiku1 näide'!$A$6:$A$26</c:f>
              <c:numCache>
                <c:formatCode>0.00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xVal>
          <c:yVal>
            <c:numRef>
              <c:f>'Graafiku1 näide'!$C$6:$C$26</c:f>
              <c:numCache>
                <c:formatCode>0.0000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5BF-4DF5-B596-DA2AF6A13C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466536"/>
        <c:axId val="227466928"/>
      </c:scatterChart>
      <c:valAx>
        <c:axId val="227466536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27466928"/>
        <c:crosses val="autoZero"/>
        <c:crossBetween val="midCat"/>
        <c:majorUnit val="1"/>
      </c:valAx>
      <c:valAx>
        <c:axId val="227466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2746653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803278688524192"/>
          <c:y val="0.42899408284023682"/>
          <c:w val="7.0044709388971699E-2"/>
          <c:h val="0.1449704142011834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000000000000278" r="0.75000000000000278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t-EE"/>
              <a:t>XY diagramm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Palgad!$C$5</c:f>
              <c:strCache>
                <c:ptCount val="1"/>
                <c:pt idx="0">
                  <c:v>Maksuvaba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Palgad!$B$6:$B$30</c:f>
              <c:numCache>
                <c:formatCode>General</c:formatCode>
                <c:ptCount val="25"/>
                <c:pt idx="0">
                  <c:v>4800</c:v>
                </c:pt>
                <c:pt idx="1">
                  <c:v>6000</c:v>
                </c:pt>
                <c:pt idx="2">
                  <c:v>7200</c:v>
                </c:pt>
                <c:pt idx="3">
                  <c:v>8400</c:v>
                </c:pt>
                <c:pt idx="4">
                  <c:v>9600</c:v>
                </c:pt>
                <c:pt idx="5">
                  <c:v>10800</c:v>
                </c:pt>
                <c:pt idx="6">
                  <c:v>12000</c:v>
                </c:pt>
                <c:pt idx="7">
                  <c:v>13200</c:v>
                </c:pt>
                <c:pt idx="8">
                  <c:v>14400</c:v>
                </c:pt>
                <c:pt idx="9">
                  <c:v>15600</c:v>
                </c:pt>
                <c:pt idx="10">
                  <c:v>16800</c:v>
                </c:pt>
                <c:pt idx="11">
                  <c:v>18000</c:v>
                </c:pt>
                <c:pt idx="12">
                  <c:v>19200</c:v>
                </c:pt>
                <c:pt idx="13">
                  <c:v>20400</c:v>
                </c:pt>
                <c:pt idx="14">
                  <c:v>21600</c:v>
                </c:pt>
                <c:pt idx="15">
                  <c:v>22800</c:v>
                </c:pt>
                <c:pt idx="16">
                  <c:v>24000</c:v>
                </c:pt>
                <c:pt idx="17">
                  <c:v>25200</c:v>
                </c:pt>
                <c:pt idx="18">
                  <c:v>26400</c:v>
                </c:pt>
                <c:pt idx="19">
                  <c:v>27600</c:v>
                </c:pt>
                <c:pt idx="20">
                  <c:v>28800</c:v>
                </c:pt>
                <c:pt idx="21">
                  <c:v>30000</c:v>
                </c:pt>
                <c:pt idx="22">
                  <c:v>31200</c:v>
                </c:pt>
                <c:pt idx="23">
                  <c:v>32400</c:v>
                </c:pt>
                <c:pt idx="24">
                  <c:v>33600</c:v>
                </c:pt>
              </c:numCache>
            </c:numRef>
          </c:xVal>
          <c:yVal>
            <c:numRef>
              <c:f>Palgad!$C$6:$C$30</c:f>
              <c:numCache>
                <c:formatCode>0</c:formatCode>
                <c:ptCount val="25"/>
                <c:pt idx="0">
                  <c:v>7848</c:v>
                </c:pt>
                <c:pt idx="1">
                  <c:v>7848</c:v>
                </c:pt>
                <c:pt idx="2">
                  <c:v>7848</c:v>
                </c:pt>
                <c:pt idx="3">
                  <c:v>7848</c:v>
                </c:pt>
                <c:pt idx="4">
                  <c:v>7848</c:v>
                </c:pt>
                <c:pt idx="5">
                  <c:v>7848</c:v>
                </c:pt>
                <c:pt idx="6">
                  <c:v>7848</c:v>
                </c:pt>
                <c:pt idx="7">
                  <c:v>7848</c:v>
                </c:pt>
                <c:pt idx="8">
                  <c:v>7848</c:v>
                </c:pt>
                <c:pt idx="9">
                  <c:v>6976</c:v>
                </c:pt>
                <c:pt idx="10">
                  <c:v>6104</c:v>
                </c:pt>
                <c:pt idx="11">
                  <c:v>5232</c:v>
                </c:pt>
                <c:pt idx="12">
                  <c:v>4360</c:v>
                </c:pt>
                <c:pt idx="13">
                  <c:v>3488</c:v>
                </c:pt>
                <c:pt idx="14">
                  <c:v>2616</c:v>
                </c:pt>
                <c:pt idx="15">
                  <c:v>1744</c:v>
                </c:pt>
                <c:pt idx="16">
                  <c:v>872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2A5-4E80-8900-9DDB1FA512B3}"/>
            </c:ext>
          </c:extLst>
        </c:ser>
        <c:ser>
          <c:idx val="1"/>
          <c:order val="1"/>
          <c:tx>
            <c:strRef>
              <c:f>Palgad!$D$5</c:f>
              <c:strCache>
                <c:ptCount val="1"/>
                <c:pt idx="0">
                  <c:v>Tulumaks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Palgad!$B$6:$B$30</c:f>
              <c:numCache>
                <c:formatCode>General</c:formatCode>
                <c:ptCount val="25"/>
                <c:pt idx="0">
                  <c:v>4800</c:v>
                </c:pt>
                <c:pt idx="1">
                  <c:v>6000</c:v>
                </c:pt>
                <c:pt idx="2">
                  <c:v>7200</c:v>
                </c:pt>
                <c:pt idx="3">
                  <c:v>8400</c:v>
                </c:pt>
                <c:pt idx="4">
                  <c:v>9600</c:v>
                </c:pt>
                <c:pt idx="5">
                  <c:v>10800</c:v>
                </c:pt>
                <c:pt idx="6">
                  <c:v>12000</c:v>
                </c:pt>
                <c:pt idx="7">
                  <c:v>13200</c:v>
                </c:pt>
                <c:pt idx="8">
                  <c:v>14400</c:v>
                </c:pt>
                <c:pt idx="9">
                  <c:v>15600</c:v>
                </c:pt>
                <c:pt idx="10">
                  <c:v>16800</c:v>
                </c:pt>
                <c:pt idx="11">
                  <c:v>18000</c:v>
                </c:pt>
                <c:pt idx="12">
                  <c:v>19200</c:v>
                </c:pt>
                <c:pt idx="13">
                  <c:v>20400</c:v>
                </c:pt>
                <c:pt idx="14">
                  <c:v>21600</c:v>
                </c:pt>
                <c:pt idx="15">
                  <c:v>22800</c:v>
                </c:pt>
                <c:pt idx="16">
                  <c:v>24000</c:v>
                </c:pt>
                <c:pt idx="17">
                  <c:v>25200</c:v>
                </c:pt>
                <c:pt idx="18">
                  <c:v>26400</c:v>
                </c:pt>
                <c:pt idx="19">
                  <c:v>27600</c:v>
                </c:pt>
                <c:pt idx="20">
                  <c:v>28800</c:v>
                </c:pt>
                <c:pt idx="21">
                  <c:v>30000</c:v>
                </c:pt>
                <c:pt idx="22">
                  <c:v>31200</c:v>
                </c:pt>
                <c:pt idx="23">
                  <c:v>32400</c:v>
                </c:pt>
                <c:pt idx="24">
                  <c:v>33600</c:v>
                </c:pt>
              </c:numCache>
            </c:numRef>
          </c:xVal>
          <c:yVal>
            <c:numRef>
              <c:f>Palgad!$D$6:$D$30</c:f>
              <c:numCache>
                <c:formatCode>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110.4</c:v>
                </c:pt>
                <c:pt idx="4">
                  <c:v>350.40000000000003</c:v>
                </c:pt>
                <c:pt idx="5">
                  <c:v>590.4</c:v>
                </c:pt>
                <c:pt idx="6">
                  <c:v>830.40000000000009</c:v>
                </c:pt>
                <c:pt idx="7">
                  <c:v>1070.4000000000001</c:v>
                </c:pt>
                <c:pt idx="8">
                  <c:v>1310.4000000000001</c:v>
                </c:pt>
                <c:pt idx="9">
                  <c:v>1724.8000000000002</c:v>
                </c:pt>
                <c:pt idx="10">
                  <c:v>2139.2000000000003</c:v>
                </c:pt>
                <c:pt idx="11">
                  <c:v>2553.6000000000004</c:v>
                </c:pt>
                <c:pt idx="12">
                  <c:v>2968</c:v>
                </c:pt>
                <c:pt idx="13">
                  <c:v>3382.4</c:v>
                </c:pt>
                <c:pt idx="14">
                  <c:v>3796.8</c:v>
                </c:pt>
                <c:pt idx="15">
                  <c:v>4211.2</c:v>
                </c:pt>
                <c:pt idx="16">
                  <c:v>4625.6000000000004</c:v>
                </c:pt>
                <c:pt idx="17">
                  <c:v>5040</c:v>
                </c:pt>
                <c:pt idx="18">
                  <c:v>5280</c:v>
                </c:pt>
                <c:pt idx="19">
                  <c:v>5520</c:v>
                </c:pt>
                <c:pt idx="20">
                  <c:v>5760</c:v>
                </c:pt>
                <c:pt idx="21">
                  <c:v>6000</c:v>
                </c:pt>
                <c:pt idx="22">
                  <c:v>6240</c:v>
                </c:pt>
                <c:pt idx="23">
                  <c:v>6480</c:v>
                </c:pt>
                <c:pt idx="24">
                  <c:v>6720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2A5-4E80-8900-9DDB1FA512B3}"/>
            </c:ext>
          </c:extLst>
        </c:ser>
        <c:ser>
          <c:idx val="2"/>
          <c:order val="2"/>
          <c:tx>
            <c:strRef>
              <c:f>Palgad!$E$5</c:f>
              <c:strCache>
                <c:ptCount val="1"/>
                <c:pt idx="0">
                  <c:v>Saada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Palgad!$B$6:$B$30</c:f>
              <c:numCache>
                <c:formatCode>General</c:formatCode>
                <c:ptCount val="25"/>
                <c:pt idx="0">
                  <c:v>4800</c:v>
                </c:pt>
                <c:pt idx="1">
                  <c:v>6000</c:v>
                </c:pt>
                <c:pt idx="2">
                  <c:v>7200</c:v>
                </c:pt>
                <c:pt idx="3">
                  <c:v>8400</c:v>
                </c:pt>
                <c:pt idx="4">
                  <c:v>9600</c:v>
                </c:pt>
                <c:pt idx="5">
                  <c:v>10800</c:v>
                </c:pt>
                <c:pt idx="6">
                  <c:v>12000</c:v>
                </c:pt>
                <c:pt idx="7">
                  <c:v>13200</c:v>
                </c:pt>
                <c:pt idx="8">
                  <c:v>14400</c:v>
                </c:pt>
                <c:pt idx="9">
                  <c:v>15600</c:v>
                </c:pt>
                <c:pt idx="10">
                  <c:v>16800</c:v>
                </c:pt>
                <c:pt idx="11">
                  <c:v>18000</c:v>
                </c:pt>
                <c:pt idx="12">
                  <c:v>19200</c:v>
                </c:pt>
                <c:pt idx="13">
                  <c:v>20400</c:v>
                </c:pt>
                <c:pt idx="14">
                  <c:v>21600</c:v>
                </c:pt>
                <c:pt idx="15">
                  <c:v>22800</c:v>
                </c:pt>
                <c:pt idx="16">
                  <c:v>24000</c:v>
                </c:pt>
                <c:pt idx="17">
                  <c:v>25200</c:v>
                </c:pt>
                <c:pt idx="18">
                  <c:v>26400</c:v>
                </c:pt>
                <c:pt idx="19">
                  <c:v>27600</c:v>
                </c:pt>
                <c:pt idx="20">
                  <c:v>28800</c:v>
                </c:pt>
                <c:pt idx="21">
                  <c:v>30000</c:v>
                </c:pt>
                <c:pt idx="22">
                  <c:v>31200</c:v>
                </c:pt>
                <c:pt idx="23">
                  <c:v>32400</c:v>
                </c:pt>
                <c:pt idx="24">
                  <c:v>33600</c:v>
                </c:pt>
              </c:numCache>
            </c:numRef>
          </c:xVal>
          <c:yVal>
            <c:numRef>
              <c:f>Palgad!$E$6:$E$30</c:f>
              <c:numCache>
                <c:formatCode>0</c:formatCode>
                <c:ptCount val="25"/>
                <c:pt idx="0">
                  <c:v>4800</c:v>
                </c:pt>
                <c:pt idx="1">
                  <c:v>6000</c:v>
                </c:pt>
                <c:pt idx="2">
                  <c:v>7200</c:v>
                </c:pt>
                <c:pt idx="3">
                  <c:v>8289.6</c:v>
                </c:pt>
                <c:pt idx="4">
                  <c:v>9249.6</c:v>
                </c:pt>
                <c:pt idx="5">
                  <c:v>10209.6</c:v>
                </c:pt>
                <c:pt idx="6">
                  <c:v>11169.6</c:v>
                </c:pt>
                <c:pt idx="7">
                  <c:v>12129.6</c:v>
                </c:pt>
                <c:pt idx="8">
                  <c:v>13089.6</c:v>
                </c:pt>
                <c:pt idx="9">
                  <c:v>13875.2</c:v>
                </c:pt>
                <c:pt idx="10">
                  <c:v>14660.8</c:v>
                </c:pt>
                <c:pt idx="11">
                  <c:v>15446.4</c:v>
                </c:pt>
                <c:pt idx="12">
                  <c:v>16232</c:v>
                </c:pt>
                <c:pt idx="13">
                  <c:v>17017.599999999999</c:v>
                </c:pt>
                <c:pt idx="14">
                  <c:v>17803.2</c:v>
                </c:pt>
                <c:pt idx="15">
                  <c:v>18588.8</c:v>
                </c:pt>
                <c:pt idx="16">
                  <c:v>19374.400000000001</c:v>
                </c:pt>
                <c:pt idx="17">
                  <c:v>20160</c:v>
                </c:pt>
                <c:pt idx="18">
                  <c:v>21120</c:v>
                </c:pt>
                <c:pt idx="19">
                  <c:v>22080</c:v>
                </c:pt>
                <c:pt idx="20">
                  <c:v>23040</c:v>
                </c:pt>
                <c:pt idx="21">
                  <c:v>24000</c:v>
                </c:pt>
                <c:pt idx="22">
                  <c:v>24960</c:v>
                </c:pt>
                <c:pt idx="23">
                  <c:v>25920</c:v>
                </c:pt>
                <c:pt idx="24">
                  <c:v>26880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2A5-4E80-8900-9DDB1FA51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367296"/>
        <c:axId val="175369216"/>
      </c:scatterChart>
      <c:valAx>
        <c:axId val="175367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75369216"/>
        <c:crosses val="autoZero"/>
        <c:crossBetween val="midCat"/>
      </c:valAx>
      <c:valAx>
        <c:axId val="175369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753672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0</xdr:row>
      <xdr:rowOff>0</xdr:rowOff>
    </xdr:from>
    <xdr:to>
      <xdr:col>8</xdr:col>
      <xdr:colOff>563880</xdr:colOff>
      <xdr:row>6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AE68914-A6AB-4CE4-94EF-D6658F6C3E52}"/>
            </a:ext>
          </a:extLst>
        </xdr:cNvPr>
        <xdr:cNvSpPr txBox="1"/>
      </xdr:nvSpPr>
      <xdr:spPr>
        <a:xfrm>
          <a:off x="4152900" y="0"/>
          <a:ext cx="2049780" cy="13792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100"/>
            <a:t>Igas kuus erinev allahindlusprotsent, uus hind arvutatakse eelmise kuu hinnast. Lahtrisse C4 tuleb kirjutada valem, mis on kopeeritav kõigisse teistesse tabeli lahtritesse.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68580</xdr:colOff>
      <xdr:row>0</xdr:row>
      <xdr:rowOff>0</xdr:rowOff>
    </xdr:from>
    <xdr:ext cx="1524000" cy="164237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AD58196-9684-4991-BAD0-DF499C84E911}"/>
            </a:ext>
          </a:extLst>
        </xdr:cNvPr>
        <xdr:cNvSpPr txBox="1"/>
      </xdr:nvSpPr>
      <xdr:spPr>
        <a:xfrm>
          <a:off x="4183380" y="0"/>
          <a:ext cx="1524000" cy="16423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t-EE" sz="1100"/>
            <a:t>Igas kuus erinev allahindlusprotsent, uus hind arvutatakse Alghinnast. Lahtrisse C4 tuleb kirjutada valem, mis on kopeeritav kõigisse teistesse tabeli lahtritesse.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243840</xdr:colOff>
          <xdr:row>4</xdr:row>
          <xdr:rowOff>83820</xdr:rowOff>
        </xdr:from>
        <xdr:to>
          <xdr:col>3</xdr:col>
          <xdr:colOff>251460</xdr:colOff>
          <xdr:row>4</xdr:row>
          <xdr:rowOff>388620</xdr:rowOff>
        </xdr:to>
        <xdr:sp macro="" textlink="">
          <xdr:nvSpPr>
            <xdr:cNvPr id="12289" name="Object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5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5000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5</xdr:row>
          <xdr:rowOff>53340</xdr:rowOff>
        </xdr:from>
        <xdr:to>
          <xdr:col>3</xdr:col>
          <xdr:colOff>297180</xdr:colOff>
          <xdr:row>5</xdr:row>
          <xdr:rowOff>388620</xdr:rowOff>
        </xdr:to>
        <xdr:sp macro="" textlink="">
          <xdr:nvSpPr>
            <xdr:cNvPr id="12290" name="Object 2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5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274320</xdr:colOff>
          <xdr:row>6</xdr:row>
          <xdr:rowOff>30480</xdr:rowOff>
        </xdr:from>
        <xdr:to>
          <xdr:col>3</xdr:col>
          <xdr:colOff>388620</xdr:colOff>
          <xdr:row>7</xdr:row>
          <xdr:rowOff>7620</xdr:rowOff>
        </xdr:to>
        <xdr:sp macro="" textlink="">
          <xdr:nvSpPr>
            <xdr:cNvPr id="12291" name="Object 3" hidden="1">
              <a:extLst>
                <a:ext uri="{63B3BB69-23CF-44E3-9099-C40C66FF867C}">
                  <a14:compatExt spid="_x0000_s12291"/>
                </a:ext>
                <a:ext uri="{FF2B5EF4-FFF2-40B4-BE49-F238E27FC236}">
                  <a16:creationId xmlns:a16="http://schemas.microsoft.com/office/drawing/2014/main" id="{00000000-0008-0000-05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7</xdr:row>
          <xdr:rowOff>60960</xdr:rowOff>
        </xdr:from>
        <xdr:to>
          <xdr:col>3</xdr:col>
          <xdr:colOff>457200</xdr:colOff>
          <xdr:row>8</xdr:row>
          <xdr:rowOff>7620</xdr:rowOff>
        </xdr:to>
        <xdr:sp macro="" textlink="">
          <xdr:nvSpPr>
            <xdr:cNvPr id="12292" name="Object 4" hidden="1">
              <a:extLst>
                <a:ext uri="{63B3BB69-23CF-44E3-9099-C40C66FF867C}">
                  <a14:compatExt spid="_x0000_s12292"/>
                </a:ext>
                <a:ext uri="{FF2B5EF4-FFF2-40B4-BE49-F238E27FC236}">
                  <a16:creationId xmlns:a16="http://schemas.microsoft.com/office/drawing/2014/main" id="{00000000-0008-0000-0500-00000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8</xdr:row>
          <xdr:rowOff>0</xdr:rowOff>
        </xdr:from>
        <xdr:to>
          <xdr:col>3</xdr:col>
          <xdr:colOff>563880</xdr:colOff>
          <xdr:row>8</xdr:row>
          <xdr:rowOff>411480</xdr:rowOff>
        </xdr:to>
        <xdr:sp macro="" textlink="">
          <xdr:nvSpPr>
            <xdr:cNvPr id="12293" name="Object 5" hidden="1">
              <a:extLst>
                <a:ext uri="{63B3BB69-23CF-44E3-9099-C40C66FF867C}">
                  <a14:compatExt spid="_x0000_s12293"/>
                </a:ext>
                <a:ext uri="{FF2B5EF4-FFF2-40B4-BE49-F238E27FC236}">
                  <a16:creationId xmlns:a16="http://schemas.microsoft.com/office/drawing/2014/main" id="{00000000-0008-0000-0500-00000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236220</xdr:colOff>
          <xdr:row>9</xdr:row>
          <xdr:rowOff>53340</xdr:rowOff>
        </xdr:from>
        <xdr:to>
          <xdr:col>3</xdr:col>
          <xdr:colOff>655320</xdr:colOff>
          <xdr:row>9</xdr:row>
          <xdr:rowOff>381000</xdr:rowOff>
        </xdr:to>
        <xdr:sp macro="" textlink="">
          <xdr:nvSpPr>
            <xdr:cNvPr id="12294" name="Object 6" hidden="1">
              <a:extLst>
                <a:ext uri="{63B3BB69-23CF-44E3-9099-C40C66FF867C}">
                  <a14:compatExt spid="_x0000_s12294"/>
                </a:ext>
                <a:ext uri="{FF2B5EF4-FFF2-40B4-BE49-F238E27FC236}">
                  <a16:creationId xmlns:a16="http://schemas.microsoft.com/office/drawing/2014/main" id="{00000000-0008-0000-0500-00000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259080</xdr:colOff>
          <xdr:row>11</xdr:row>
          <xdr:rowOff>30480</xdr:rowOff>
        </xdr:from>
        <xdr:to>
          <xdr:col>3</xdr:col>
          <xdr:colOff>754380</xdr:colOff>
          <xdr:row>11</xdr:row>
          <xdr:rowOff>388620</xdr:rowOff>
        </xdr:to>
        <xdr:sp macro="" textlink="">
          <xdr:nvSpPr>
            <xdr:cNvPr id="12295" name="Object 7" hidden="1">
              <a:extLst>
                <a:ext uri="{63B3BB69-23CF-44E3-9099-C40C66FF867C}">
                  <a14:compatExt spid="_x0000_s12295"/>
                </a:ext>
                <a:ext uri="{FF2B5EF4-FFF2-40B4-BE49-F238E27FC236}">
                  <a16:creationId xmlns:a16="http://schemas.microsoft.com/office/drawing/2014/main" id="{00000000-0008-0000-0500-00000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137160</xdr:colOff>
          <xdr:row>9</xdr:row>
          <xdr:rowOff>411480</xdr:rowOff>
        </xdr:from>
        <xdr:to>
          <xdr:col>3</xdr:col>
          <xdr:colOff>457200</xdr:colOff>
          <xdr:row>10</xdr:row>
          <xdr:rowOff>411480</xdr:rowOff>
        </xdr:to>
        <xdr:sp macro="" textlink="">
          <xdr:nvSpPr>
            <xdr:cNvPr id="12296" name="Object 8" hidden="1">
              <a:extLst>
                <a:ext uri="{63B3BB69-23CF-44E3-9099-C40C66FF867C}">
                  <a14:compatExt spid="_x0000_s12296"/>
                </a:ext>
                <a:ext uri="{FF2B5EF4-FFF2-40B4-BE49-F238E27FC236}">
                  <a16:creationId xmlns:a16="http://schemas.microsoft.com/office/drawing/2014/main" id="{00000000-0008-0000-0500-00000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205740</xdr:colOff>
          <xdr:row>12</xdr:row>
          <xdr:rowOff>30480</xdr:rowOff>
        </xdr:from>
        <xdr:to>
          <xdr:col>3</xdr:col>
          <xdr:colOff>746760</xdr:colOff>
          <xdr:row>12</xdr:row>
          <xdr:rowOff>548640</xdr:rowOff>
        </xdr:to>
        <xdr:sp macro="" textlink="">
          <xdr:nvSpPr>
            <xdr:cNvPr id="12297" name="Object 9" hidden="1">
              <a:extLst>
                <a:ext uri="{63B3BB69-23CF-44E3-9099-C40C66FF867C}">
                  <a14:compatExt spid="_x0000_s12297"/>
                </a:ext>
                <a:ext uri="{FF2B5EF4-FFF2-40B4-BE49-F238E27FC236}">
                  <a16:creationId xmlns:a16="http://schemas.microsoft.com/office/drawing/2014/main" id="{00000000-0008-0000-0500-00000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406400</xdr:colOff>
      <xdr:row>3</xdr:row>
      <xdr:rowOff>127000</xdr:rowOff>
    </xdr:from>
    <xdr:to>
      <xdr:col>13</xdr:col>
      <xdr:colOff>130175</xdr:colOff>
      <xdr:row>20</xdr:row>
      <xdr:rowOff>53975</xdr:rowOff>
    </xdr:to>
    <xdr:grpSp>
      <xdr:nvGrpSpPr>
        <xdr:cNvPr id="2" name="Group 6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/>
        </xdr:cNvGrpSpPr>
      </xdr:nvGrpSpPr>
      <xdr:grpSpPr bwMode="auto">
        <a:xfrm>
          <a:off x="3169920" y="629920"/>
          <a:ext cx="4803775" cy="2776855"/>
          <a:chOff x="319" y="18"/>
          <a:chExt cx="483" cy="281"/>
        </a:xfrm>
      </xdr:grpSpPr>
      <xdr:sp macro="" textlink="">
        <xdr:nvSpPr>
          <xdr:cNvPr id="3" name="Text Box 1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" y="18"/>
            <a:ext cx="483" cy="281"/>
          </a:xfrm>
          <a:prstGeom prst="rect">
            <a:avLst/>
          </a:prstGeom>
          <a:solidFill>
            <a:srgbClr val="CCFFCC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Ülesanne:</a:t>
            </a: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1. Sisestada väärtused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a,b</a:t>
            </a: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ja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</a:t>
            </a: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2. Arvutada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h</a:t>
            </a: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: 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h=(b - a) / n</a:t>
            </a: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3. Moodustada tabel järgmiste veergudega:</a:t>
            </a: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a) argumendi väärtused x: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</a:t>
            </a: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-st kuni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b</a:t>
            </a: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-ni, sammuga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h</a:t>
            </a: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, kui on antud jaotiste arv </a:t>
            </a:r>
            <a:r>
              <a:rPr lang="et-EE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</a:t>
            </a: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b) y-väärtused                                             c) z-väärtused   </a:t>
            </a: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4. Joonistada graafik (mõlemad funktsioonid). Kujundus vt </a:t>
            </a:r>
            <a:r>
              <a:rPr lang="et-EE" sz="1000" b="1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Graafiku1 näide</a:t>
            </a:r>
            <a:endParaRPr lang="et-EE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Valige erinevad argumentide väärtused ja jälgige muudatusi</a:t>
            </a: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19.01.24 RUP.ee</a:t>
            </a:r>
          </a:p>
          <a:p>
            <a:pPr algn="l" rtl="0">
              <a:defRPr sz="1000"/>
            </a:pPr>
            <a:r>
              <a:rPr lang="et-EE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2.02.24 Postimees.ee</a:t>
            </a:r>
          </a:p>
          <a:p>
            <a:pPr algn="l" rtl="0">
              <a:defRPr sz="1000"/>
            </a:pPr>
            <a:endParaRPr lang="et-EE" sz="10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466725</xdr:colOff>
          <xdr:row>10</xdr:row>
          <xdr:rowOff>31750</xdr:rowOff>
        </xdr:from>
        <xdr:to>
          <xdr:col>12</xdr:col>
          <xdr:colOff>120650</xdr:colOff>
          <xdr:row>14</xdr:row>
          <xdr:rowOff>60325</xdr:rowOff>
        </xdr:to>
        <xdr:grpSp>
          <xdr:nvGrpSpPr>
            <xdr:cNvPr id="4" name="Group 1">
              <a:extLst>
                <a:ext uri="{FF2B5EF4-FFF2-40B4-BE49-F238E27FC236}">
                  <a16:creationId xmlns:a16="http://schemas.microsoft.com/office/drawing/2014/main" id="{00000000-0008-0000-0900-000004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3230245" y="1708150"/>
              <a:ext cx="4098925" cy="699135"/>
              <a:chOff x="377" y="128"/>
              <a:chExt cx="415" cy="71"/>
            </a:xfrm>
          </xdr:grpSpPr>
          <xdr:sp macro="" textlink="">
            <xdr:nvSpPr>
              <xdr:cNvPr id="3073" name="Object 1" hidden="1">
                <a:extLst>
                  <a:ext uri="{63B3BB69-23CF-44E3-9099-C40C66FF867C}">
                    <a14:compatExt spid="_x0000_s3073"/>
                  </a:ext>
                  <a:ext uri="{FF2B5EF4-FFF2-40B4-BE49-F238E27FC236}">
                    <a16:creationId xmlns:a16="http://schemas.microsoft.com/office/drawing/2014/main" id="{00000000-0008-0000-0900-0000010C0000}"/>
                  </a:ext>
                </a:extLst>
              </xdr:cNvPr>
              <xdr:cNvSpPr/>
            </xdr:nvSpPr>
            <xdr:spPr bwMode="auto">
              <a:xfrm>
                <a:off x="377" y="128"/>
                <a:ext cx="147" cy="48"/>
              </a:xfrm>
              <a:prstGeom prst="rect">
                <a:avLst/>
              </a:prstGeom>
              <a:solidFill>
                <a:srgbClr val="CCFFCC" mc:Ignorable="a14" a14:legacySpreadsheetColorIndex="42"/>
              </a:solidFill>
            </xdr:spPr>
          </xdr:sp>
          <xdr:sp macro="" textlink="">
            <xdr:nvSpPr>
              <xdr:cNvPr id="3074" name="Object 2" hidden="1">
                <a:extLst>
                  <a:ext uri="{63B3BB69-23CF-44E3-9099-C40C66FF867C}">
                    <a14:compatExt spid="_x0000_s3074"/>
                  </a:ext>
                  <a:ext uri="{FF2B5EF4-FFF2-40B4-BE49-F238E27FC236}">
                    <a16:creationId xmlns:a16="http://schemas.microsoft.com/office/drawing/2014/main" id="{00000000-0008-0000-0900-0000020C0000}"/>
                  </a:ext>
                </a:extLst>
              </xdr:cNvPr>
              <xdr:cNvSpPr/>
            </xdr:nvSpPr>
            <xdr:spPr bwMode="auto">
              <a:xfrm>
                <a:off x="597" y="128"/>
                <a:ext cx="195" cy="71"/>
              </a:xfrm>
              <a:prstGeom prst="rect">
                <a:avLst/>
              </a:prstGeom>
              <a:solidFill>
                <a:srgbClr val="CCFFCC" mc:Ignorable="a14" a14:legacySpreadsheetColorIndex="42"/>
              </a:solidFill>
            </xdr:spPr>
          </xdr:sp>
        </xdr:grpSp>
        <xdr:clientData/>
      </xdr:twoCellAnchor>
    </mc:Choice>
    <mc:Fallback/>
  </mc:AlternateContent>
  <xdr:twoCellAnchor>
    <xdr:from>
      <xdr:col>5</xdr:col>
      <xdr:colOff>391157</xdr:colOff>
      <xdr:row>16</xdr:row>
      <xdr:rowOff>39792</xdr:rowOff>
    </xdr:from>
    <xdr:to>
      <xdr:col>13</xdr:col>
      <xdr:colOff>269450</xdr:colOff>
      <xdr:row>33</xdr:row>
      <xdr:rowOff>134407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323850</xdr:colOff>
      <xdr:row>5</xdr:row>
      <xdr:rowOff>9525</xdr:rowOff>
    </xdr:from>
    <xdr:to>
      <xdr:col>14</xdr:col>
      <xdr:colOff>9525</xdr:colOff>
      <xdr:row>24</xdr:row>
      <xdr:rowOff>152400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9</xdr:row>
      <xdr:rowOff>76200</xdr:rowOff>
    </xdr:from>
    <xdr:to>
      <xdr:col>19</xdr:col>
      <xdr:colOff>333375</xdr:colOff>
      <xdr:row>23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581025</xdr:colOff>
      <xdr:row>0</xdr:row>
      <xdr:rowOff>0</xdr:rowOff>
    </xdr:from>
    <xdr:to>
      <xdr:col>23</xdr:col>
      <xdr:colOff>152400</xdr:colOff>
      <xdr:row>8</xdr:row>
      <xdr:rowOff>161925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 txBox="1"/>
      </xdr:nvSpPr>
      <xdr:spPr>
        <a:xfrm>
          <a:off x="6654165" y="0"/>
          <a:ext cx="8715375" cy="18154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Koostada graafik aasta maksuvaba tulu, tulumaksu ja väljamakstava summa kujutamiseks sõltuvalt inimese aastatulust.</a:t>
          </a:r>
          <a:endParaRPr lang="et-EE">
            <a:effectLst/>
          </a:endParaRPr>
        </a:p>
        <a:p>
          <a:r>
            <a:rPr lang="et-E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Algandmed on kuupalga algus ja samm, iga näita jaoks arvutada 25-30 väärtust.</a:t>
          </a:r>
          <a:endParaRPr lang="et-EE">
            <a:effectLst/>
          </a:endParaRPr>
        </a:p>
        <a:p>
          <a:endParaRPr lang="et-EE" sz="1100" b="1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t-EE" sz="1100" b="1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t-EE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Maksuvaba tulu</a:t>
          </a:r>
        </a:p>
        <a:p>
          <a:r>
            <a:rPr lang="et-EE"/>
            <a:t> </a:t>
          </a:r>
          <a:r>
            <a:rPr lang="et-EE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Alates 1. jaanuarist 2023 rakendub kõikidele tuludele üldine maksuvaba tulu määr kuni 7848 eurot aastas ehk kuni 654 eurot kuus.</a:t>
          </a:r>
        </a:p>
        <a:p>
          <a:r>
            <a:rPr lang="et-EE"/>
            <a:t> </a:t>
          </a:r>
          <a:r>
            <a:rPr lang="et-EE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2023. aastal:</a:t>
          </a:r>
          <a:r>
            <a:rPr lang="et-EE"/>
            <a:t> </a:t>
          </a:r>
        </a:p>
        <a:p>
          <a:r>
            <a:rPr lang="et-EE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aastatuluga kuni 14 400 eurot on maksuvaba tulu 7848 eurot aastas,</a:t>
          </a:r>
          <a:r>
            <a:rPr lang="et-EE"/>
            <a:t> </a:t>
          </a:r>
        </a:p>
        <a:p>
          <a:r>
            <a:rPr lang="et-EE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aastatulu kasvades 14 400 eurolt 25 200 euroni väheneb maksuvaba tulu vastavalt valemile 7848 – 7848 ÷ 10 800 × (tulu summa – 14 400),</a:t>
          </a:r>
          <a:r>
            <a:rPr lang="et-EE"/>
            <a:t> </a:t>
          </a:r>
        </a:p>
        <a:p>
          <a:r>
            <a:rPr lang="et-EE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aastatuluga üle 25 200 euro on maksuvaba tulu 0 eurot.</a:t>
          </a:r>
          <a:r>
            <a:rPr lang="et-EE"/>
            <a:t>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13" Type="http://schemas.openxmlformats.org/officeDocument/2006/relationships/oleObject" Target="../embeddings/oleObject6.bin"/><Relationship Id="rId18" Type="http://schemas.openxmlformats.org/officeDocument/2006/relationships/image" Target="../media/image8.e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12" Type="http://schemas.openxmlformats.org/officeDocument/2006/relationships/image" Target="../media/image5.emf"/><Relationship Id="rId17" Type="http://schemas.openxmlformats.org/officeDocument/2006/relationships/oleObject" Target="../embeddings/oleObject8.bin"/><Relationship Id="rId2" Type="http://schemas.openxmlformats.org/officeDocument/2006/relationships/vmlDrawing" Target="../drawings/vmlDrawing1.vml"/><Relationship Id="rId16" Type="http://schemas.openxmlformats.org/officeDocument/2006/relationships/image" Target="../media/image7.emf"/><Relationship Id="rId20" Type="http://schemas.openxmlformats.org/officeDocument/2006/relationships/image" Target="../media/image9.emf"/><Relationship Id="rId1" Type="http://schemas.openxmlformats.org/officeDocument/2006/relationships/drawing" Target="../drawings/drawing3.xml"/><Relationship Id="rId6" Type="http://schemas.openxmlformats.org/officeDocument/2006/relationships/image" Target="../media/image2.emf"/><Relationship Id="rId11" Type="http://schemas.openxmlformats.org/officeDocument/2006/relationships/oleObject" Target="../embeddings/oleObject5.bin"/><Relationship Id="rId5" Type="http://schemas.openxmlformats.org/officeDocument/2006/relationships/oleObject" Target="../embeddings/oleObject2.bin"/><Relationship Id="rId15" Type="http://schemas.openxmlformats.org/officeDocument/2006/relationships/oleObject" Target="../embeddings/oleObject7.bin"/><Relationship Id="rId10" Type="http://schemas.openxmlformats.org/officeDocument/2006/relationships/image" Target="../media/image4.emf"/><Relationship Id="rId19" Type="http://schemas.openxmlformats.org/officeDocument/2006/relationships/oleObject" Target="../embeddings/oleObject9.bin"/><Relationship Id="rId4" Type="http://schemas.openxmlformats.org/officeDocument/2006/relationships/image" Target="../media/image1.emf"/><Relationship Id="rId9" Type="http://schemas.openxmlformats.org/officeDocument/2006/relationships/oleObject" Target="../embeddings/oleObject4.bin"/><Relationship Id="rId14" Type="http://schemas.openxmlformats.org/officeDocument/2006/relationships/image" Target="../media/image6.emf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11.emf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1.bin"/><Relationship Id="rId5" Type="http://schemas.openxmlformats.org/officeDocument/2006/relationships/image" Target="../media/image10.emf"/><Relationship Id="rId4" Type="http://schemas.openxmlformats.org/officeDocument/2006/relationships/oleObject" Target="../embeddings/oleObject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ABAEA-04D5-4D73-9868-F52358FFE7A2}">
  <dimension ref="A1:K35"/>
  <sheetViews>
    <sheetView tabSelected="1" workbookViewId="0"/>
  </sheetViews>
  <sheetFormatPr defaultColWidth="13.6640625" defaultRowHeight="15" x14ac:dyDescent="0.25"/>
  <cols>
    <col min="1" max="1" width="11.109375" style="3" bestFit="1" customWidth="1"/>
    <col min="2" max="2" width="15" style="3" customWidth="1"/>
    <col min="3" max="3" width="12.6640625" style="3" customWidth="1"/>
    <col min="4" max="4" width="10.5546875" style="3" customWidth="1"/>
    <col min="5" max="5" width="13.44140625" style="3" customWidth="1"/>
    <col min="6" max="6" width="9" style="3" bestFit="1" customWidth="1"/>
    <col min="7" max="7" width="12.109375" style="3" customWidth="1"/>
    <col min="8" max="8" width="14.109375" style="3" customWidth="1"/>
    <col min="9" max="9" width="19.33203125" style="3" customWidth="1"/>
    <col min="10" max="10" width="23.88671875" style="3" bestFit="1" customWidth="1"/>
    <col min="11" max="255" width="13.6640625" style="3" customWidth="1"/>
    <col min="256" max="16384" width="13.6640625" style="3"/>
  </cols>
  <sheetData>
    <row r="1" spans="1:11" x14ac:dyDescent="0.25">
      <c r="A1" s="1" t="s">
        <v>0</v>
      </c>
      <c r="B1" s="2">
        <v>0.2</v>
      </c>
      <c r="D1" s="1" t="s">
        <v>1</v>
      </c>
      <c r="E1" s="2">
        <v>0.1</v>
      </c>
      <c r="J1" s="3" t="s">
        <v>2</v>
      </c>
      <c r="K1" s="3" t="s">
        <v>3</v>
      </c>
    </row>
    <row r="2" spans="1:11" x14ac:dyDescent="0.25">
      <c r="A2" s="1" t="s">
        <v>4</v>
      </c>
      <c r="B2" s="1">
        <v>1.1200000000000001</v>
      </c>
      <c r="D2" s="1" t="s">
        <v>5</v>
      </c>
      <c r="E2" s="2">
        <v>0.25</v>
      </c>
      <c r="J2" s="3" t="s">
        <v>6</v>
      </c>
      <c r="K2" s="3" t="s">
        <v>7</v>
      </c>
    </row>
    <row r="3" spans="1:11" x14ac:dyDescent="0.25">
      <c r="A3" s="1" t="s">
        <v>8</v>
      </c>
      <c r="B3" s="1">
        <v>20</v>
      </c>
      <c r="D3" s="1" t="s">
        <v>9</v>
      </c>
      <c r="E3" s="2">
        <v>0.5</v>
      </c>
      <c r="J3" s="3" t="s">
        <v>10</v>
      </c>
      <c r="K3" s="3" t="s">
        <v>11</v>
      </c>
    </row>
    <row r="4" spans="1:11" x14ac:dyDescent="0.25">
      <c r="A4" s="1" t="s">
        <v>12</v>
      </c>
      <c r="B4" s="2">
        <v>0.3</v>
      </c>
      <c r="J4" s="3" t="s">
        <v>13</v>
      </c>
      <c r="K4" s="3" t="s">
        <v>14</v>
      </c>
    </row>
    <row r="5" spans="1:11" x14ac:dyDescent="0.25">
      <c r="B5" s="4"/>
      <c r="E5" s="5"/>
      <c r="F5" s="5"/>
      <c r="G5" s="5"/>
    </row>
    <row r="6" spans="1:11" ht="30" x14ac:dyDescent="0.25">
      <c r="A6" s="6" t="s">
        <v>15</v>
      </c>
      <c r="B6" s="6" t="s">
        <v>16</v>
      </c>
      <c r="C6" s="6" t="s">
        <v>17</v>
      </c>
      <c r="D6" s="6" t="s">
        <v>0</v>
      </c>
      <c r="E6" s="7" t="s">
        <v>18</v>
      </c>
      <c r="F6" s="7" t="s">
        <v>19</v>
      </c>
      <c r="G6" s="7" t="s">
        <v>20</v>
      </c>
      <c r="H6" s="7" t="s">
        <v>21</v>
      </c>
    </row>
    <row r="7" spans="1:11" x14ac:dyDescent="0.25">
      <c r="A7" s="8" t="s">
        <v>22</v>
      </c>
      <c r="B7" s="8" t="s">
        <v>23</v>
      </c>
      <c r="C7" s="8">
        <v>6.32</v>
      </c>
      <c r="D7" s="9"/>
      <c r="E7" s="9"/>
      <c r="F7" s="10" t="s">
        <v>9</v>
      </c>
      <c r="G7" s="11"/>
      <c r="H7" s="11"/>
    </row>
    <row r="8" spans="1:11" x14ac:dyDescent="0.25">
      <c r="A8" s="8" t="s">
        <v>24</v>
      </c>
      <c r="B8" s="8" t="s">
        <v>23</v>
      </c>
      <c r="C8" s="8">
        <v>14.2668</v>
      </c>
      <c r="D8" s="9"/>
      <c r="E8" s="9"/>
      <c r="F8" s="10" t="s">
        <v>1</v>
      </c>
      <c r="G8" s="11"/>
      <c r="H8" s="11"/>
      <c r="J8" s="3" t="s">
        <v>25</v>
      </c>
      <c r="K8" s="3" t="s">
        <v>26</v>
      </c>
    </row>
    <row r="9" spans="1:11" x14ac:dyDescent="0.25">
      <c r="A9" s="8" t="s">
        <v>27</v>
      </c>
      <c r="B9" s="8" t="s">
        <v>23</v>
      </c>
      <c r="C9" s="8">
        <v>22.730399999999999</v>
      </c>
      <c r="D9" s="9"/>
      <c r="E9" s="9"/>
      <c r="F9" s="10" t="s">
        <v>5</v>
      </c>
      <c r="G9" s="11"/>
      <c r="H9" s="11"/>
      <c r="J9" s="3" t="s">
        <v>28</v>
      </c>
      <c r="K9" s="3" t="s">
        <v>29</v>
      </c>
    </row>
    <row r="10" spans="1:11" x14ac:dyDescent="0.25">
      <c r="A10" s="8" t="s">
        <v>30</v>
      </c>
      <c r="B10" s="8" t="s">
        <v>31</v>
      </c>
      <c r="C10" s="8">
        <v>8.32</v>
      </c>
      <c r="D10" s="9"/>
      <c r="E10" s="9"/>
      <c r="F10" s="10" t="s">
        <v>1</v>
      </c>
      <c r="G10" s="11"/>
      <c r="H10" s="11"/>
      <c r="J10" s="3" t="s">
        <v>32</v>
      </c>
      <c r="K10" s="3" t="s">
        <v>33</v>
      </c>
    </row>
    <row r="11" spans="1:11" x14ac:dyDescent="0.25">
      <c r="A11" s="8" t="s">
        <v>34</v>
      </c>
      <c r="B11" s="8" t="s">
        <v>31</v>
      </c>
      <c r="C11" s="8">
        <v>16.3827</v>
      </c>
      <c r="D11" s="9"/>
      <c r="E11" s="9"/>
      <c r="F11" s="10" t="s">
        <v>5</v>
      </c>
      <c r="G11" s="11"/>
      <c r="H11" s="11"/>
      <c r="J11" s="3" t="s">
        <v>35</v>
      </c>
      <c r="K11" s="3" t="s">
        <v>36</v>
      </c>
    </row>
    <row r="12" spans="1:11" x14ac:dyDescent="0.25">
      <c r="A12" s="8" t="s">
        <v>37</v>
      </c>
      <c r="B12" s="8" t="s">
        <v>31</v>
      </c>
      <c r="C12" s="8">
        <v>24.846299999999999</v>
      </c>
      <c r="D12" s="9"/>
      <c r="E12" s="9"/>
      <c r="F12" s="10" t="s">
        <v>9</v>
      </c>
      <c r="G12" s="11"/>
      <c r="H12" s="11"/>
    </row>
    <row r="13" spans="1:11" x14ac:dyDescent="0.25">
      <c r="A13" s="8" t="s">
        <v>38</v>
      </c>
      <c r="B13" s="8" t="s">
        <v>39</v>
      </c>
      <c r="C13" s="8">
        <v>2</v>
      </c>
      <c r="D13" s="9"/>
      <c r="E13" s="9"/>
      <c r="F13" s="10" t="s">
        <v>1</v>
      </c>
      <c r="G13" s="11"/>
      <c r="H13" s="11"/>
      <c r="J13" s="3" t="s">
        <v>40</v>
      </c>
      <c r="K13" s="3" t="s">
        <v>41</v>
      </c>
    </row>
    <row r="14" spans="1:11" x14ac:dyDescent="0.25">
      <c r="A14" s="8" t="s">
        <v>42</v>
      </c>
      <c r="B14" s="8" t="s">
        <v>39</v>
      </c>
      <c r="C14" s="8">
        <v>1.4510000000000001</v>
      </c>
      <c r="D14" s="9"/>
      <c r="E14" s="9"/>
      <c r="F14" s="10" t="s">
        <v>5</v>
      </c>
      <c r="G14" s="11"/>
      <c r="H14" s="11"/>
      <c r="J14" s="3" t="s">
        <v>43</v>
      </c>
      <c r="K14" s="3" t="s">
        <v>44</v>
      </c>
    </row>
    <row r="15" spans="1:11" x14ac:dyDescent="0.25">
      <c r="A15" s="8" t="s">
        <v>45</v>
      </c>
      <c r="B15" s="8" t="s">
        <v>39</v>
      </c>
      <c r="C15" s="8">
        <v>10.035</v>
      </c>
      <c r="D15" s="9"/>
      <c r="E15" s="9"/>
      <c r="F15" s="10" t="s">
        <v>5</v>
      </c>
      <c r="G15" s="11"/>
      <c r="H15" s="11"/>
      <c r="J15" s="3" t="s">
        <v>46</v>
      </c>
      <c r="K15" s="3" t="s">
        <v>47</v>
      </c>
    </row>
    <row r="16" spans="1:11" x14ac:dyDescent="0.25">
      <c r="A16" s="8" t="s">
        <v>48</v>
      </c>
      <c r="B16" s="8" t="s">
        <v>39</v>
      </c>
      <c r="C16" s="8">
        <v>12.1509</v>
      </c>
      <c r="D16" s="9"/>
      <c r="E16" s="9"/>
      <c r="F16" s="10" t="s">
        <v>9</v>
      </c>
      <c r="G16" s="11"/>
      <c r="H16" s="11"/>
    </row>
    <row r="17" spans="1:11" x14ac:dyDescent="0.25">
      <c r="A17" s="8" t="s">
        <v>49</v>
      </c>
      <c r="B17" s="8" t="s">
        <v>39</v>
      </c>
      <c r="C17" s="8">
        <v>18.4986</v>
      </c>
      <c r="D17" s="9"/>
      <c r="E17" s="9"/>
      <c r="F17" s="10" t="s">
        <v>9</v>
      </c>
      <c r="G17" s="11"/>
      <c r="H17" s="11"/>
      <c r="J17" s="3" t="s">
        <v>50</v>
      </c>
    </row>
    <row r="18" spans="1:11" x14ac:dyDescent="0.25">
      <c r="A18" s="8" t="s">
        <v>51</v>
      </c>
      <c r="B18" s="8" t="s">
        <v>39</v>
      </c>
      <c r="C18" s="8">
        <v>20.6145</v>
      </c>
      <c r="D18" s="9"/>
      <c r="E18" s="9"/>
      <c r="F18" s="10" t="s">
        <v>1</v>
      </c>
      <c r="G18" s="11"/>
      <c r="H18" s="11"/>
      <c r="J18" s="3" t="s">
        <v>52</v>
      </c>
    </row>
    <row r="19" spans="1:11" x14ac:dyDescent="0.25">
      <c r="F19" s="12"/>
      <c r="J19" s="3" t="s">
        <v>53</v>
      </c>
    </row>
    <row r="21" spans="1:11" x14ac:dyDescent="0.25">
      <c r="A21" s="3" t="s">
        <v>54</v>
      </c>
      <c r="F21" s="1"/>
      <c r="G21" s="1" t="s">
        <v>55</v>
      </c>
      <c r="H21" s="1" t="s">
        <v>56</v>
      </c>
      <c r="J21" s="3" t="s">
        <v>57</v>
      </c>
      <c r="K21" s="3" t="s">
        <v>58</v>
      </c>
    </row>
    <row r="22" spans="1:11" x14ac:dyDescent="0.25">
      <c r="F22" s="1" t="s">
        <v>39</v>
      </c>
      <c r="G22" s="1"/>
      <c r="H22" s="1"/>
      <c r="J22" s="3" t="s">
        <v>59</v>
      </c>
      <c r="K22" s="3" t="s">
        <v>60</v>
      </c>
    </row>
    <row r="23" spans="1:11" x14ac:dyDescent="0.25">
      <c r="A23" s="13">
        <v>110</v>
      </c>
      <c r="F23" s="1" t="s">
        <v>23</v>
      </c>
      <c r="G23" s="1"/>
      <c r="H23" s="1"/>
    </row>
    <row r="24" spans="1:11" x14ac:dyDescent="0.25">
      <c r="A24" s="13">
        <v>-50</v>
      </c>
      <c r="F24" s="1" t="s">
        <v>31</v>
      </c>
      <c r="G24" s="1"/>
      <c r="H24" s="1"/>
    </row>
    <row r="25" spans="1:11" x14ac:dyDescent="0.25">
      <c r="A25" s="13">
        <v>30</v>
      </c>
    </row>
    <row r="26" spans="1:11" x14ac:dyDescent="0.25">
      <c r="A26" s="13" t="s">
        <v>61</v>
      </c>
      <c r="F26" s="1" t="s">
        <v>19</v>
      </c>
      <c r="G26" s="1" t="s">
        <v>55</v>
      </c>
      <c r="H26" s="1" t="s">
        <v>56</v>
      </c>
      <c r="I26" s="1" t="s">
        <v>157</v>
      </c>
      <c r="J26" s="1" t="s">
        <v>158</v>
      </c>
    </row>
    <row r="27" spans="1:11" x14ac:dyDescent="0.25">
      <c r="E27" s="1" t="s">
        <v>39</v>
      </c>
      <c r="F27" s="1" t="s">
        <v>1</v>
      </c>
      <c r="G27" s="1"/>
      <c r="H27" s="1"/>
      <c r="I27" s="1"/>
      <c r="J27" s="1"/>
    </row>
    <row r="28" spans="1:11" x14ac:dyDescent="0.25">
      <c r="E28" s="1" t="s">
        <v>39</v>
      </c>
      <c r="F28" s="1" t="s">
        <v>5</v>
      </c>
      <c r="G28" s="1"/>
      <c r="H28" s="1"/>
      <c r="I28" s="1"/>
      <c r="J28" s="1"/>
    </row>
    <row r="29" spans="1:11" x14ac:dyDescent="0.25">
      <c r="E29" s="1" t="s">
        <v>39</v>
      </c>
      <c r="F29" s="1" t="s">
        <v>9</v>
      </c>
      <c r="G29" s="1"/>
      <c r="H29" s="1"/>
      <c r="I29" s="1"/>
      <c r="J29" s="1"/>
    </row>
    <row r="30" spans="1:11" x14ac:dyDescent="0.25">
      <c r="E30" s="1" t="s">
        <v>23</v>
      </c>
      <c r="F30" s="1" t="s">
        <v>1</v>
      </c>
      <c r="G30" s="1"/>
      <c r="H30" s="1"/>
      <c r="I30" s="1"/>
      <c r="J30" s="1"/>
    </row>
    <row r="31" spans="1:11" x14ac:dyDescent="0.25">
      <c r="E31" s="1" t="s">
        <v>23</v>
      </c>
      <c r="F31" s="1" t="s">
        <v>5</v>
      </c>
      <c r="G31" s="1"/>
      <c r="H31" s="1"/>
      <c r="I31" s="1"/>
      <c r="J31" s="1"/>
    </row>
    <row r="32" spans="1:11" x14ac:dyDescent="0.25">
      <c r="E32" s="1" t="s">
        <v>23</v>
      </c>
      <c r="F32" s="1" t="s">
        <v>9</v>
      </c>
      <c r="G32" s="1"/>
      <c r="H32" s="1"/>
      <c r="I32" s="1"/>
      <c r="J32" s="1"/>
    </row>
    <row r="33" spans="5:10" x14ac:dyDescent="0.25">
      <c r="E33" s="1" t="s">
        <v>31</v>
      </c>
      <c r="F33" s="1" t="s">
        <v>1</v>
      </c>
      <c r="G33" s="1"/>
      <c r="H33" s="1"/>
      <c r="I33" s="1"/>
      <c r="J33" s="1"/>
    </row>
    <row r="34" spans="5:10" x14ac:dyDescent="0.25">
      <c r="E34" s="1" t="s">
        <v>31</v>
      </c>
      <c r="F34" s="1" t="s">
        <v>5</v>
      </c>
      <c r="G34" s="1"/>
      <c r="H34" s="1"/>
      <c r="I34" s="1"/>
      <c r="J34" s="1"/>
    </row>
    <row r="35" spans="5:10" x14ac:dyDescent="0.25">
      <c r="E35" s="1" t="s">
        <v>31</v>
      </c>
      <c r="F35" s="1" t="s">
        <v>9</v>
      </c>
      <c r="G35" s="1"/>
      <c r="H35" s="1"/>
      <c r="I35" s="1"/>
      <c r="J35" s="1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2D2C3-7DAB-4B7C-ACD6-007FD07D5173}">
  <dimension ref="A1:H15"/>
  <sheetViews>
    <sheetView workbookViewId="0"/>
  </sheetViews>
  <sheetFormatPr defaultColWidth="9.109375" defaultRowHeight="13.2" x14ac:dyDescent="0.25"/>
  <cols>
    <col min="1" max="1" width="9.109375" style="84" customWidth="1"/>
    <col min="2" max="2" width="12.44140625" style="84" customWidth="1"/>
    <col min="3" max="3" width="12.88671875" style="84" customWidth="1"/>
    <col min="4" max="4" width="13.44140625" style="84" customWidth="1"/>
    <col min="5" max="5" width="12.109375" style="84" customWidth="1"/>
    <col min="6" max="6" width="2.44140625" style="84" customWidth="1"/>
    <col min="7" max="7" width="13.109375" style="84" customWidth="1"/>
    <col min="8" max="16384" width="9.109375" style="84"/>
  </cols>
  <sheetData>
    <row r="1" spans="1:8" s="60" customFormat="1" ht="19.5" customHeight="1" x14ac:dyDescent="0.3">
      <c r="C1" s="101" t="s">
        <v>131</v>
      </c>
      <c r="D1" s="102"/>
      <c r="E1" s="103"/>
      <c r="F1" s="84"/>
    </row>
    <row r="2" spans="1:8" s="60" customFormat="1" ht="16.2" thickBot="1" x14ac:dyDescent="0.35">
      <c r="A2" s="61"/>
      <c r="B2" s="61"/>
      <c r="C2" s="62">
        <v>0.05</v>
      </c>
      <c r="D2" s="63">
        <v>0.1</v>
      </c>
      <c r="E2" s="64">
        <v>0.15</v>
      </c>
      <c r="F2" s="84"/>
    </row>
    <row r="3" spans="1:8" s="60" customFormat="1" ht="16.2" thickBot="1" x14ac:dyDescent="0.35">
      <c r="A3" s="65" t="s">
        <v>15</v>
      </c>
      <c r="B3" s="66" t="s">
        <v>132</v>
      </c>
      <c r="C3" s="67" t="s">
        <v>133</v>
      </c>
      <c r="D3" s="68" t="s">
        <v>134</v>
      </c>
      <c r="E3" s="69" t="s">
        <v>135</v>
      </c>
      <c r="F3" s="84"/>
    </row>
    <row r="4" spans="1:8" s="60" customFormat="1" ht="15" x14ac:dyDescent="0.25">
      <c r="A4" s="70" t="s">
        <v>136</v>
      </c>
      <c r="B4" s="71">
        <v>1225</v>
      </c>
      <c r="C4" s="72"/>
      <c r="D4" s="73"/>
      <c r="E4" s="74"/>
      <c r="F4" s="84"/>
    </row>
    <row r="5" spans="1:8" s="60" customFormat="1" ht="15" x14ac:dyDescent="0.25">
      <c r="A5" s="75" t="s">
        <v>137</v>
      </c>
      <c r="B5" s="76">
        <v>500</v>
      </c>
      <c r="C5" s="75"/>
      <c r="D5" s="77"/>
      <c r="E5" s="78"/>
      <c r="F5" s="84"/>
    </row>
    <row r="6" spans="1:8" s="60" customFormat="1" ht="15" x14ac:dyDescent="0.25">
      <c r="A6" s="75" t="s">
        <v>138</v>
      </c>
      <c r="B6" s="76">
        <v>869</v>
      </c>
      <c r="C6" s="75"/>
      <c r="D6" s="77"/>
      <c r="E6" s="78"/>
      <c r="F6" s="84"/>
    </row>
    <row r="7" spans="1:8" s="60" customFormat="1" ht="15" x14ac:dyDescent="0.25">
      <c r="A7" s="75" t="s">
        <v>139</v>
      </c>
      <c r="B7" s="76">
        <v>4589</v>
      </c>
      <c r="C7" s="75"/>
      <c r="D7" s="77"/>
      <c r="E7" s="78"/>
      <c r="F7" s="84"/>
    </row>
    <row r="8" spans="1:8" s="60" customFormat="1" ht="15" x14ac:dyDescent="0.25">
      <c r="A8" s="75" t="s">
        <v>140</v>
      </c>
      <c r="B8" s="76">
        <v>12548</v>
      </c>
      <c r="C8" s="75"/>
      <c r="D8" s="77"/>
      <c r="E8" s="78"/>
      <c r="F8" s="84"/>
    </row>
    <row r="9" spans="1:8" s="60" customFormat="1" ht="15" x14ac:dyDescent="0.25">
      <c r="A9" s="75" t="s">
        <v>141</v>
      </c>
      <c r="B9" s="76">
        <v>369</v>
      </c>
      <c r="C9" s="75"/>
      <c r="D9" s="77"/>
      <c r="E9" s="78"/>
      <c r="F9" s="84"/>
    </row>
    <row r="10" spans="1:8" s="60" customFormat="1" ht="15" x14ac:dyDescent="0.25">
      <c r="A10" s="75" t="s">
        <v>142</v>
      </c>
      <c r="B10" s="76">
        <v>147</v>
      </c>
      <c r="C10" s="75"/>
      <c r="D10" s="77"/>
      <c r="E10" s="78"/>
      <c r="F10" s="84"/>
    </row>
    <row r="11" spans="1:8" s="60" customFormat="1" ht="15" x14ac:dyDescent="0.25">
      <c r="A11" s="75" t="s">
        <v>143</v>
      </c>
      <c r="B11" s="76">
        <v>125</v>
      </c>
      <c r="C11" s="75"/>
      <c r="D11" s="77"/>
      <c r="E11" s="78"/>
      <c r="F11" s="84"/>
    </row>
    <row r="12" spans="1:8" s="60" customFormat="1" ht="15.6" thickBot="1" x14ac:dyDescent="0.3">
      <c r="A12" s="75" t="s">
        <v>144</v>
      </c>
      <c r="B12" s="76">
        <v>3695</v>
      </c>
      <c r="C12" s="75"/>
      <c r="D12" s="77"/>
      <c r="E12" s="78"/>
      <c r="F12" s="84"/>
    </row>
    <row r="13" spans="1:8" s="60" customFormat="1" ht="15.6" thickBot="1" x14ac:dyDescent="0.3">
      <c r="A13" s="79" t="s">
        <v>145</v>
      </c>
      <c r="B13" s="80">
        <v>5896</v>
      </c>
      <c r="C13" s="79"/>
      <c r="D13" s="81"/>
      <c r="E13" s="82"/>
      <c r="G13" s="83">
        <v>4284.92</v>
      </c>
      <c r="H13" s="60" t="s">
        <v>160</v>
      </c>
    </row>
    <row r="14" spans="1:8" s="60" customFormat="1" ht="15" x14ac:dyDescent="0.25">
      <c r="F14" s="84"/>
    </row>
    <row r="15" spans="1:8" s="60" customFormat="1" ht="15" x14ac:dyDescent="0.25">
      <c r="F15" s="84"/>
    </row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FC8C-43B4-4353-A966-64DBC513230E}">
  <dimension ref="A1:H16"/>
  <sheetViews>
    <sheetView workbookViewId="0">
      <selection activeCell="K8" sqref="K8"/>
    </sheetView>
  </sheetViews>
  <sheetFormatPr defaultColWidth="9.109375" defaultRowHeight="13.2" x14ac:dyDescent="0.25"/>
  <cols>
    <col min="1" max="1" width="9.109375" style="84" customWidth="1"/>
    <col min="2" max="2" width="12.44140625" style="84" customWidth="1"/>
    <col min="3" max="3" width="12.88671875" style="84" customWidth="1"/>
    <col min="4" max="4" width="13.44140625" style="84" customWidth="1"/>
    <col min="5" max="5" width="12.109375" style="84" customWidth="1"/>
    <col min="6" max="6" width="1.88671875" style="84" customWidth="1"/>
    <col min="7" max="7" width="13.109375" style="84" customWidth="1"/>
    <col min="8" max="16384" width="9.109375" style="84"/>
  </cols>
  <sheetData>
    <row r="1" spans="1:8" s="60" customFormat="1" ht="19.5" customHeight="1" x14ac:dyDescent="0.3">
      <c r="C1" s="104" t="s">
        <v>131</v>
      </c>
      <c r="D1" s="105"/>
      <c r="E1" s="106"/>
      <c r="F1" s="84"/>
    </row>
    <row r="2" spans="1:8" s="60" customFormat="1" ht="16.2" thickBot="1" x14ac:dyDescent="0.35">
      <c r="A2" s="61"/>
      <c r="B2" s="61"/>
      <c r="C2" s="62">
        <v>0.05</v>
      </c>
      <c r="D2" s="63">
        <v>0.1</v>
      </c>
      <c r="E2" s="64">
        <v>0.15</v>
      </c>
      <c r="F2" s="84"/>
    </row>
    <row r="3" spans="1:8" s="60" customFormat="1" ht="16.2" thickBot="1" x14ac:dyDescent="0.35">
      <c r="A3" s="65" t="s">
        <v>15</v>
      </c>
      <c r="B3" s="66" t="s">
        <v>132</v>
      </c>
      <c r="C3" s="114" t="s">
        <v>133</v>
      </c>
      <c r="D3" s="115" t="s">
        <v>134</v>
      </c>
      <c r="E3" s="116" t="s">
        <v>135</v>
      </c>
      <c r="F3" s="84"/>
    </row>
    <row r="4" spans="1:8" s="60" customFormat="1" ht="15.6" x14ac:dyDescent="0.3">
      <c r="A4" s="108" t="s">
        <v>136</v>
      </c>
      <c r="B4" s="109">
        <v>1225</v>
      </c>
      <c r="C4" s="110"/>
      <c r="D4" s="111"/>
      <c r="E4" s="111"/>
      <c r="F4" s="84"/>
    </row>
    <row r="5" spans="1:8" s="60" customFormat="1" ht="15.6" x14ac:dyDescent="0.3">
      <c r="A5" s="108" t="s">
        <v>137</v>
      </c>
      <c r="B5" s="109">
        <v>500</v>
      </c>
      <c r="C5" s="77"/>
      <c r="D5" s="77"/>
      <c r="E5" s="77"/>
      <c r="F5" s="84"/>
    </row>
    <row r="6" spans="1:8" s="60" customFormat="1" ht="15.6" x14ac:dyDescent="0.3">
      <c r="A6" s="108" t="s">
        <v>138</v>
      </c>
      <c r="B6" s="109">
        <v>869</v>
      </c>
      <c r="C6" s="77"/>
      <c r="D6" s="77"/>
      <c r="E6" s="77"/>
      <c r="F6" s="84"/>
    </row>
    <row r="7" spans="1:8" s="60" customFormat="1" ht="15.6" x14ac:dyDescent="0.3">
      <c r="A7" s="108" t="s">
        <v>139</v>
      </c>
      <c r="B7" s="109">
        <v>4589</v>
      </c>
      <c r="C7" s="77"/>
      <c r="D7" s="77"/>
      <c r="E7" s="77"/>
      <c r="F7" s="84"/>
    </row>
    <row r="8" spans="1:8" s="60" customFormat="1" ht="15.6" x14ac:dyDescent="0.3">
      <c r="A8" s="108" t="s">
        <v>140</v>
      </c>
      <c r="B8" s="109">
        <v>12548</v>
      </c>
      <c r="C8" s="77"/>
      <c r="D8" s="77"/>
      <c r="E8" s="77"/>
      <c r="F8" s="84"/>
    </row>
    <row r="9" spans="1:8" s="60" customFormat="1" ht="15.6" x14ac:dyDescent="0.3">
      <c r="A9" s="108" t="s">
        <v>141</v>
      </c>
      <c r="B9" s="109">
        <v>369</v>
      </c>
      <c r="C9" s="77"/>
      <c r="D9" s="77"/>
      <c r="E9" s="77"/>
      <c r="F9" s="84"/>
    </row>
    <row r="10" spans="1:8" s="60" customFormat="1" ht="15.6" x14ac:dyDescent="0.3">
      <c r="A10" s="108" t="s">
        <v>142</v>
      </c>
      <c r="B10" s="109">
        <v>147</v>
      </c>
      <c r="C10" s="77"/>
      <c r="D10" s="77"/>
      <c r="E10" s="77"/>
      <c r="F10" s="84"/>
    </row>
    <row r="11" spans="1:8" s="60" customFormat="1" ht="15.6" x14ac:dyDescent="0.3">
      <c r="A11" s="108" t="s">
        <v>143</v>
      </c>
      <c r="B11" s="109">
        <v>125</v>
      </c>
      <c r="C11" s="77"/>
      <c r="D11" s="77"/>
      <c r="E11" s="77"/>
      <c r="F11" s="84"/>
    </row>
    <row r="12" spans="1:8" s="60" customFormat="1" ht="16.2" thickBot="1" x14ac:dyDescent="0.35">
      <c r="A12" s="108" t="s">
        <v>144</v>
      </c>
      <c r="B12" s="109">
        <v>3695</v>
      </c>
      <c r="C12" s="112"/>
      <c r="D12" s="113"/>
      <c r="E12" s="113"/>
      <c r="F12" s="84"/>
    </row>
    <row r="13" spans="1:8" s="60" customFormat="1" ht="16.2" thickBot="1" x14ac:dyDescent="0.35">
      <c r="A13" s="108" t="s">
        <v>145</v>
      </c>
      <c r="B13" s="109">
        <v>5896</v>
      </c>
      <c r="C13" s="107"/>
      <c r="D13" s="70"/>
      <c r="E13" s="85"/>
      <c r="F13" s="84"/>
      <c r="G13" s="83">
        <v>5011.6000000000004</v>
      </c>
      <c r="H13" s="60" t="s">
        <v>160</v>
      </c>
    </row>
    <row r="14" spans="1:8" s="60" customFormat="1" ht="15" x14ac:dyDescent="0.25">
      <c r="F14" s="84"/>
    </row>
    <row r="15" spans="1:8" s="60" customFormat="1" ht="15" x14ac:dyDescent="0.25">
      <c r="F15" s="84"/>
    </row>
    <row r="16" spans="1:8" x14ac:dyDescent="0.25">
      <c r="A16" s="84" t="s">
        <v>159</v>
      </c>
    </row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63A6C-F909-4065-B291-75F2751B8C55}">
  <dimension ref="A1:H27"/>
  <sheetViews>
    <sheetView workbookViewId="0"/>
  </sheetViews>
  <sheetFormatPr defaultRowHeight="14.4" x14ac:dyDescent="0.3"/>
  <cols>
    <col min="1" max="1" width="17.6640625" customWidth="1"/>
    <col min="2" max="2" width="34.33203125" bestFit="1" customWidth="1"/>
    <col min="3" max="3" width="11" customWidth="1"/>
    <col min="4" max="4" width="10.33203125" bestFit="1" customWidth="1"/>
    <col min="5" max="5" width="10.44140625" customWidth="1"/>
    <col min="7" max="7" width="9.44140625" bestFit="1" customWidth="1"/>
  </cols>
  <sheetData>
    <row r="1" spans="1:8" ht="15.6" x14ac:dyDescent="0.3">
      <c r="A1" s="36"/>
      <c r="B1" s="37"/>
      <c r="C1" s="36" t="s">
        <v>96</v>
      </c>
      <c r="D1" s="38">
        <v>12</v>
      </c>
      <c r="E1" s="36"/>
      <c r="F1" s="36"/>
    </row>
    <row r="2" spans="1:8" ht="15.6" x14ac:dyDescent="0.3">
      <c r="A2" s="36"/>
      <c r="B2" s="36"/>
      <c r="C2" s="36"/>
      <c r="D2" s="36"/>
      <c r="E2" s="36"/>
      <c r="F2" s="36"/>
    </row>
    <row r="3" spans="1:8" ht="15.6" x14ac:dyDescent="0.3">
      <c r="A3" s="36"/>
      <c r="B3" s="36"/>
      <c r="C3" s="36"/>
      <c r="D3" s="36"/>
      <c r="E3" s="36"/>
      <c r="F3" s="36"/>
    </row>
    <row r="4" spans="1:8" ht="15.6" x14ac:dyDescent="0.3">
      <c r="A4" s="39" t="s">
        <v>97</v>
      </c>
      <c r="B4" s="39" t="s">
        <v>98</v>
      </c>
      <c r="C4" s="39" t="s">
        <v>99</v>
      </c>
      <c r="D4" s="39" t="s">
        <v>100</v>
      </c>
      <c r="E4" s="39" t="s">
        <v>101</v>
      </c>
      <c r="F4" s="36"/>
    </row>
    <row r="5" spans="1:8" ht="15.6" x14ac:dyDescent="0.3">
      <c r="A5" s="40" t="s">
        <v>102</v>
      </c>
      <c r="B5" s="41">
        <v>0.33333333333333331</v>
      </c>
      <c r="C5" s="41">
        <v>0.6875</v>
      </c>
      <c r="D5" s="42"/>
      <c r="E5" s="43"/>
      <c r="F5" s="44"/>
      <c r="H5" s="45"/>
    </row>
    <row r="6" spans="1:8" ht="15.6" x14ac:dyDescent="0.3">
      <c r="A6" s="40" t="s">
        <v>103</v>
      </c>
      <c r="B6" s="41">
        <v>0.75</v>
      </c>
      <c r="C6" s="41">
        <v>2.0833333333333332E-2</v>
      </c>
      <c r="D6" s="42"/>
      <c r="E6" s="43"/>
      <c r="F6" s="36"/>
    </row>
    <row r="7" spans="1:8" ht="15.6" x14ac:dyDescent="0.3">
      <c r="A7" s="40" t="s">
        <v>104</v>
      </c>
      <c r="B7" s="41">
        <v>0.5</v>
      </c>
      <c r="C7" s="41">
        <v>0.83333333333333337</v>
      </c>
      <c r="D7" s="42"/>
      <c r="E7" s="43"/>
      <c r="F7" s="36"/>
    </row>
    <row r="8" spans="1:8" ht="15.6" x14ac:dyDescent="0.3">
      <c r="A8" s="40" t="s">
        <v>105</v>
      </c>
      <c r="B8" s="41">
        <v>0.5625</v>
      </c>
      <c r="C8" s="41">
        <v>0.82291666666666663</v>
      </c>
      <c r="D8" s="42"/>
      <c r="E8" s="43"/>
      <c r="F8" s="36"/>
    </row>
    <row r="9" spans="1:8" ht="16.2" thickBot="1" x14ac:dyDescent="0.35">
      <c r="A9" s="40" t="s">
        <v>106</v>
      </c>
      <c r="B9" s="41">
        <v>0.58333333333333337</v>
      </c>
      <c r="C9" s="41">
        <v>7.2916666666666671E-2</v>
      </c>
      <c r="D9" s="42"/>
      <c r="E9" s="46"/>
      <c r="F9" s="36"/>
    </row>
    <row r="10" spans="1:8" ht="16.2" thickBot="1" x14ac:dyDescent="0.35">
      <c r="A10" s="36"/>
      <c r="B10" s="36"/>
      <c r="C10" s="36"/>
      <c r="D10" s="47" t="s">
        <v>107</v>
      </c>
      <c r="E10" s="48"/>
    </row>
    <row r="11" spans="1:8" ht="15.6" x14ac:dyDescent="0.3">
      <c r="B11" s="36"/>
      <c r="D11" s="49" t="s">
        <v>108</v>
      </c>
      <c r="G11" s="50"/>
    </row>
    <row r="13" spans="1:8" ht="17.399999999999999" x14ac:dyDescent="0.3">
      <c r="A13" s="51" t="s">
        <v>109</v>
      </c>
    </row>
    <row r="15" spans="1:8" ht="15.6" x14ac:dyDescent="0.3">
      <c r="A15" s="39" t="s">
        <v>110</v>
      </c>
      <c r="B15" s="39" t="s">
        <v>111</v>
      </c>
      <c r="C15" s="39" t="s">
        <v>112</v>
      </c>
    </row>
    <row r="16" spans="1:8" ht="15.6" x14ac:dyDescent="0.3">
      <c r="A16" s="52">
        <v>0.81597222222222221</v>
      </c>
      <c r="B16" s="53" t="s">
        <v>113</v>
      </c>
      <c r="C16" s="54"/>
      <c r="D16" s="55"/>
    </row>
    <row r="17" spans="1:6" ht="15.6" x14ac:dyDescent="0.3">
      <c r="A17" s="52">
        <v>0.83680555555555547</v>
      </c>
      <c r="B17" s="53" t="s">
        <v>114</v>
      </c>
      <c r="C17" s="56"/>
      <c r="D17" s="55"/>
      <c r="E17" s="57"/>
      <c r="F17" s="57"/>
    </row>
    <row r="18" spans="1:6" ht="15.6" x14ac:dyDescent="0.3">
      <c r="A18" s="52">
        <v>0.875</v>
      </c>
      <c r="B18" s="53" t="s">
        <v>115</v>
      </c>
      <c r="C18" s="56"/>
      <c r="D18" s="55"/>
      <c r="E18" s="57"/>
      <c r="F18" s="57"/>
    </row>
    <row r="19" spans="1:6" ht="15.6" x14ac:dyDescent="0.3">
      <c r="A19" s="52">
        <v>0.89583333333333337</v>
      </c>
      <c r="B19" s="53" t="s">
        <v>116</v>
      </c>
      <c r="C19" s="56"/>
      <c r="D19" s="55"/>
      <c r="E19" s="57"/>
      <c r="F19" s="57"/>
    </row>
    <row r="20" spans="1:6" ht="15.6" x14ac:dyDescent="0.3">
      <c r="A20" s="52">
        <v>0.90277777777777779</v>
      </c>
      <c r="B20" s="53" t="s">
        <v>117</v>
      </c>
      <c r="C20" s="56"/>
      <c r="D20" s="55"/>
      <c r="E20" s="57"/>
      <c r="F20" s="57"/>
    </row>
    <row r="21" spans="1:6" ht="15.6" x14ac:dyDescent="0.3">
      <c r="A21" s="52">
        <v>0.98611111111111116</v>
      </c>
      <c r="B21" s="53" t="s">
        <v>118</v>
      </c>
      <c r="C21" s="56"/>
      <c r="D21" s="55"/>
      <c r="E21" s="57"/>
      <c r="F21" s="57"/>
    </row>
    <row r="22" spans="1:6" ht="15.6" x14ac:dyDescent="0.3">
      <c r="A22" s="52">
        <v>1.7361111111111112E-2</v>
      </c>
      <c r="B22" s="53" t="s">
        <v>119</v>
      </c>
      <c r="C22" s="56"/>
      <c r="D22" s="55"/>
      <c r="E22" s="57"/>
      <c r="F22" s="57"/>
    </row>
    <row r="23" spans="1:6" ht="15.6" x14ac:dyDescent="0.3">
      <c r="A23" s="52">
        <v>5.9027777777777783E-2</v>
      </c>
      <c r="B23" s="53" t="s">
        <v>120</v>
      </c>
      <c r="C23" s="56"/>
      <c r="D23" s="55"/>
      <c r="E23" s="57"/>
      <c r="F23" s="57"/>
    </row>
    <row r="24" spans="1:6" ht="15.6" x14ac:dyDescent="0.3">
      <c r="A24" s="52">
        <v>8.6111111111111124E-2</v>
      </c>
      <c r="B24" s="53" t="s">
        <v>121</v>
      </c>
      <c r="C24" s="56"/>
      <c r="D24" s="57"/>
      <c r="E24" s="57"/>
      <c r="F24" s="57"/>
    </row>
    <row r="25" spans="1:6" ht="15.6" x14ac:dyDescent="0.3">
      <c r="A25" s="52">
        <v>0.125</v>
      </c>
      <c r="B25" s="53" t="s">
        <v>122</v>
      </c>
      <c r="C25" s="57"/>
      <c r="D25" s="57"/>
      <c r="E25" s="57"/>
      <c r="F25" s="57"/>
    </row>
    <row r="26" spans="1:6" ht="15.6" x14ac:dyDescent="0.3">
      <c r="A26" s="57"/>
      <c r="B26" s="58" t="s">
        <v>123</v>
      </c>
      <c r="C26" s="59"/>
      <c r="D26" s="36" t="s">
        <v>124</v>
      </c>
      <c r="E26" s="57"/>
      <c r="F26" s="57"/>
    </row>
    <row r="27" spans="1:6" ht="15.6" x14ac:dyDescent="0.3">
      <c r="A27" s="57"/>
      <c r="B27" s="57"/>
      <c r="C27" s="57"/>
      <c r="D27" s="57"/>
      <c r="E27" s="57"/>
      <c r="F27" s="57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C5BF4-AB52-4199-86CB-0279DC1B14B8}">
  <dimension ref="A1:H7"/>
  <sheetViews>
    <sheetView workbookViewId="0">
      <selection activeCell="D4" sqref="D4"/>
    </sheetView>
  </sheetViews>
  <sheetFormatPr defaultRowHeight="14.4" x14ac:dyDescent="0.3"/>
  <cols>
    <col min="1" max="1" width="12.109375" customWidth="1"/>
  </cols>
  <sheetData>
    <row r="1" spans="1:8" x14ac:dyDescent="0.3">
      <c r="A1" t="s">
        <v>70</v>
      </c>
      <c r="G1" t="s">
        <v>125</v>
      </c>
      <c r="H1" t="s">
        <v>128</v>
      </c>
    </row>
    <row r="2" spans="1:8" x14ac:dyDescent="0.3">
      <c r="A2" t="s">
        <v>95</v>
      </c>
      <c r="G2" t="s">
        <v>126</v>
      </c>
      <c r="H2" t="s">
        <v>129</v>
      </c>
    </row>
    <row r="3" spans="1:8" x14ac:dyDescent="0.3">
      <c r="G3" t="s">
        <v>127</v>
      </c>
      <c r="H3" t="s">
        <v>130</v>
      </c>
    </row>
    <row r="5" spans="1:8" x14ac:dyDescent="0.3">
      <c r="A5" t="s">
        <v>71</v>
      </c>
      <c r="B5">
        <v>100000</v>
      </c>
    </row>
    <row r="6" spans="1:8" x14ac:dyDescent="0.3">
      <c r="A6" t="s">
        <v>72</v>
      </c>
      <c r="B6" s="25">
        <v>0.05</v>
      </c>
    </row>
    <row r="7" spans="1:8" x14ac:dyDescent="0.3">
      <c r="A7" t="s">
        <v>73</v>
      </c>
      <c r="B7">
        <v>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D1F92-C627-4E0D-A5BB-5D741AE61B11}">
  <dimension ref="A1:G28"/>
  <sheetViews>
    <sheetView workbookViewId="0">
      <selection activeCell="G13" sqref="G13"/>
    </sheetView>
  </sheetViews>
  <sheetFormatPr defaultRowHeight="14.4" x14ac:dyDescent="0.3"/>
  <cols>
    <col min="2" max="2" width="14.109375" bestFit="1" customWidth="1"/>
    <col min="4" max="4" width="12.21875" customWidth="1"/>
    <col min="5" max="5" width="13.88671875" customWidth="1"/>
  </cols>
  <sheetData>
    <row r="1" spans="1:7" ht="17.399999999999999" x14ac:dyDescent="0.3">
      <c r="A1" s="86"/>
      <c r="B1" s="86"/>
      <c r="C1" s="87" t="s">
        <v>68</v>
      </c>
      <c r="D1" s="87" t="s">
        <v>67</v>
      </c>
      <c r="E1" s="87" t="s">
        <v>146</v>
      </c>
      <c r="F1" s="87" t="s">
        <v>64</v>
      </c>
      <c r="G1" s="87" t="s">
        <v>63</v>
      </c>
    </row>
    <row r="2" spans="1:7" ht="17.399999999999999" x14ac:dyDescent="0.3">
      <c r="A2" s="86"/>
      <c r="B2" s="86"/>
      <c r="C2" s="88">
        <v>7</v>
      </c>
      <c r="D2" s="88">
        <v>-2</v>
      </c>
      <c r="E2" s="88">
        <v>4</v>
      </c>
      <c r="F2" s="88">
        <v>3</v>
      </c>
      <c r="G2" s="88">
        <v>3</v>
      </c>
    </row>
    <row r="3" spans="1:7" ht="17.399999999999999" x14ac:dyDescent="0.3">
      <c r="A3" s="86"/>
      <c r="B3" s="86"/>
      <c r="C3" s="86"/>
      <c r="D3" s="86"/>
      <c r="E3" s="86"/>
      <c r="F3" s="86"/>
      <c r="G3" s="86"/>
    </row>
    <row r="4" spans="1:7" ht="17.399999999999999" x14ac:dyDescent="0.3">
      <c r="A4" s="87" t="s">
        <v>147</v>
      </c>
      <c r="B4" s="87" t="s">
        <v>148</v>
      </c>
      <c r="C4" s="89" t="s">
        <v>149</v>
      </c>
      <c r="D4" s="90"/>
      <c r="E4" s="87" t="s">
        <v>150</v>
      </c>
      <c r="F4" s="86"/>
    </row>
    <row r="5" spans="1:7" ht="33" customHeight="1" x14ac:dyDescent="0.3">
      <c r="A5" s="91">
        <v>1</v>
      </c>
      <c r="B5" s="92"/>
      <c r="C5" s="93"/>
      <c r="D5" s="94"/>
      <c r="E5" s="95">
        <v>-3.5</v>
      </c>
      <c r="F5" s="86"/>
      <c r="G5" s="96">
        <f>C2*D2/E2</f>
        <v>-3.5</v>
      </c>
    </row>
    <row r="6" spans="1:7" ht="33" customHeight="1" x14ac:dyDescent="0.3">
      <c r="A6" s="91">
        <v>2</v>
      </c>
      <c r="B6" s="92"/>
      <c r="C6" s="93"/>
      <c r="D6" s="94"/>
      <c r="E6" s="95">
        <v>-0.875</v>
      </c>
      <c r="F6" s="86"/>
      <c r="G6" s="97">
        <f>C2/(D2*E2)</f>
        <v>-0.875</v>
      </c>
    </row>
    <row r="7" spans="1:7" ht="33" customHeight="1" x14ac:dyDescent="0.3">
      <c r="A7" s="91">
        <v>3</v>
      </c>
      <c r="B7" s="92"/>
      <c r="C7" s="93"/>
      <c r="D7" s="94"/>
      <c r="E7" s="95">
        <v>10</v>
      </c>
      <c r="F7" s="86"/>
      <c r="G7" s="97">
        <f>(C2+F2)/(D2+G2)</f>
        <v>10</v>
      </c>
    </row>
    <row r="8" spans="1:7" ht="33" customHeight="1" x14ac:dyDescent="0.3">
      <c r="A8" s="91">
        <v>4</v>
      </c>
      <c r="B8" s="92"/>
      <c r="C8" s="93"/>
      <c r="D8" s="94"/>
      <c r="E8" s="95">
        <v>-1.6666666666666667</v>
      </c>
      <c r="F8" s="86"/>
      <c r="G8" s="97">
        <f>(C2+F2)/(D2*G2)</f>
        <v>-1.6666666666666667</v>
      </c>
    </row>
    <row r="9" spans="1:7" ht="33" customHeight="1" x14ac:dyDescent="0.3">
      <c r="A9" s="91">
        <v>5</v>
      </c>
      <c r="B9" s="98"/>
      <c r="C9" s="93"/>
      <c r="D9" s="94"/>
      <c r="E9" s="95">
        <v>2.9088820866572158</v>
      </c>
      <c r="F9" s="86"/>
      <c r="G9" s="99">
        <f>(PI()*(C2+F2)^2)/(D2^2*G2^3)</f>
        <v>2.9088820866572158</v>
      </c>
    </row>
    <row r="10" spans="1:7" ht="33" customHeight="1" x14ac:dyDescent="0.3">
      <c r="A10" s="91">
        <v>6</v>
      </c>
      <c r="B10" s="98"/>
      <c r="C10" s="93"/>
      <c r="D10" s="94"/>
      <c r="E10" s="95">
        <v>4.2426406871192848</v>
      </c>
      <c r="F10" s="86"/>
      <c r="G10" s="99">
        <f>(F2^2+G2^2)^(1/2)</f>
        <v>4.2426406871192848</v>
      </c>
    </row>
    <row r="11" spans="1:7" ht="33" customHeight="1" x14ac:dyDescent="0.3">
      <c r="A11" s="91">
        <v>7</v>
      </c>
      <c r="B11" s="98"/>
      <c r="C11" s="93"/>
      <c r="D11" s="94"/>
      <c r="E11" s="95">
        <v>-1.7950549357115013</v>
      </c>
      <c r="F11" s="86"/>
      <c r="G11" s="99">
        <f>(D2^2+4*C2*E2)^(1/2)/(3*D2)</f>
        <v>-1.7950549357115013</v>
      </c>
    </row>
    <row r="12" spans="1:7" ht="33" customHeight="1" x14ac:dyDescent="0.3">
      <c r="A12" s="91">
        <v>8</v>
      </c>
      <c r="B12" s="98"/>
      <c r="C12" s="93"/>
      <c r="D12" s="94"/>
      <c r="E12" s="95">
        <v>2.6207413942088964</v>
      </c>
      <c r="F12" s="86"/>
      <c r="G12" s="99">
        <f>(F2^2+G2^2)^(1/3)</f>
        <v>2.6207413942088964</v>
      </c>
    </row>
    <row r="13" spans="1:7" ht="43.8" customHeight="1" x14ac:dyDescent="0.3">
      <c r="A13" s="91">
        <v>9</v>
      </c>
      <c r="B13" s="98"/>
      <c r="C13" s="93"/>
      <c r="D13" s="94"/>
      <c r="E13" s="95">
        <v>2.7216839827678032</v>
      </c>
      <c r="F13" s="86"/>
      <c r="G13" s="100">
        <f>(((G2+E2^2)/(C2+D2))^3)^(1/4)</f>
        <v>2.7216839827678032</v>
      </c>
    </row>
    <row r="14" spans="1:7" ht="17.399999999999999" x14ac:dyDescent="0.3">
      <c r="F14" s="86"/>
    </row>
    <row r="15" spans="1:7" ht="17.399999999999999" x14ac:dyDescent="0.3">
      <c r="F15" s="86"/>
    </row>
    <row r="16" spans="1:7" ht="17.399999999999999" x14ac:dyDescent="0.3">
      <c r="F16" s="86"/>
    </row>
    <row r="17" spans="6:6" ht="17.399999999999999" x14ac:dyDescent="0.3">
      <c r="F17" s="86"/>
    </row>
    <row r="18" spans="6:6" ht="17.399999999999999" x14ac:dyDescent="0.3">
      <c r="F18" s="86"/>
    </row>
    <row r="19" spans="6:6" ht="17.399999999999999" x14ac:dyDescent="0.3">
      <c r="F19" s="86"/>
    </row>
    <row r="20" spans="6:6" ht="17.399999999999999" x14ac:dyDescent="0.3">
      <c r="F20" s="86"/>
    </row>
    <row r="21" spans="6:6" ht="17.399999999999999" x14ac:dyDescent="0.3">
      <c r="F21" s="86"/>
    </row>
    <row r="22" spans="6:6" ht="17.399999999999999" x14ac:dyDescent="0.3">
      <c r="F22" s="86"/>
    </row>
    <row r="23" spans="6:6" ht="17.399999999999999" x14ac:dyDescent="0.3">
      <c r="F23" s="86"/>
    </row>
    <row r="24" spans="6:6" ht="17.399999999999999" x14ac:dyDescent="0.3">
      <c r="F24" s="86"/>
    </row>
    <row r="25" spans="6:6" ht="17.399999999999999" x14ac:dyDescent="0.3">
      <c r="F25" s="86"/>
    </row>
    <row r="26" spans="6:6" ht="17.399999999999999" x14ac:dyDescent="0.3">
      <c r="F26" s="86"/>
    </row>
    <row r="27" spans="6:6" ht="17.399999999999999" x14ac:dyDescent="0.3">
      <c r="F27" s="86"/>
    </row>
    <row r="28" spans="6:6" ht="17.399999999999999" x14ac:dyDescent="0.3">
      <c r="F28" s="86"/>
    </row>
  </sheetData>
  <pageMargins left="0.7" right="0.7" top="0.75" bottom="0.75" header="0.3" footer="0.3"/>
  <ignoredErrors>
    <ignoredError sqref="G9:G13" unlockedFormula="1"/>
  </ignoredErrors>
  <drawing r:id="rId1"/>
  <legacyDrawing r:id="rId2"/>
  <oleObjects>
    <mc:AlternateContent xmlns:mc="http://schemas.openxmlformats.org/markup-compatibility/2006">
      <mc:Choice Requires="x14">
        <oleObject progId="Equation.3" shapeId="12289" r:id="rId3">
          <objectPr defaultSize="0" autoPict="0" r:id="rId4">
            <anchor moveWithCells="1">
              <from>
                <xdr:col>2</xdr:col>
                <xdr:colOff>243840</xdr:colOff>
                <xdr:row>4</xdr:row>
                <xdr:rowOff>83820</xdr:rowOff>
              </from>
              <to>
                <xdr:col>3</xdr:col>
                <xdr:colOff>251460</xdr:colOff>
                <xdr:row>4</xdr:row>
                <xdr:rowOff>388620</xdr:rowOff>
              </to>
            </anchor>
          </objectPr>
        </oleObject>
      </mc:Choice>
      <mc:Fallback>
        <oleObject progId="Equation.3" shapeId="12289" r:id="rId3"/>
      </mc:Fallback>
    </mc:AlternateContent>
    <mc:AlternateContent xmlns:mc="http://schemas.openxmlformats.org/markup-compatibility/2006">
      <mc:Choice Requires="x14">
        <oleObject progId="Equation.3" shapeId="12290" r:id="rId5">
          <objectPr defaultSize="0" autoPict="0" r:id="rId6">
            <anchor moveWithCells="1">
              <from>
                <xdr:col>2</xdr:col>
                <xdr:colOff>259080</xdr:colOff>
                <xdr:row>5</xdr:row>
                <xdr:rowOff>53340</xdr:rowOff>
              </from>
              <to>
                <xdr:col>3</xdr:col>
                <xdr:colOff>297180</xdr:colOff>
                <xdr:row>5</xdr:row>
                <xdr:rowOff>388620</xdr:rowOff>
              </to>
            </anchor>
          </objectPr>
        </oleObject>
      </mc:Choice>
      <mc:Fallback>
        <oleObject progId="Equation.3" shapeId="12290" r:id="rId5"/>
      </mc:Fallback>
    </mc:AlternateContent>
    <mc:AlternateContent xmlns:mc="http://schemas.openxmlformats.org/markup-compatibility/2006">
      <mc:Choice Requires="x14">
        <oleObject progId="Equation.3" shapeId="12291" r:id="rId7">
          <objectPr defaultSize="0" autoPict="0" r:id="rId8">
            <anchor moveWithCells="1">
              <from>
                <xdr:col>2</xdr:col>
                <xdr:colOff>274320</xdr:colOff>
                <xdr:row>6</xdr:row>
                <xdr:rowOff>30480</xdr:rowOff>
              </from>
              <to>
                <xdr:col>3</xdr:col>
                <xdr:colOff>388620</xdr:colOff>
                <xdr:row>7</xdr:row>
                <xdr:rowOff>7620</xdr:rowOff>
              </to>
            </anchor>
          </objectPr>
        </oleObject>
      </mc:Choice>
      <mc:Fallback>
        <oleObject progId="Equation.3" shapeId="12291" r:id="rId7"/>
      </mc:Fallback>
    </mc:AlternateContent>
    <mc:AlternateContent xmlns:mc="http://schemas.openxmlformats.org/markup-compatibility/2006">
      <mc:Choice Requires="x14">
        <oleObject progId="Equation.3" shapeId="12292" r:id="rId9">
          <objectPr defaultSize="0" autoPict="0" r:id="rId10">
            <anchor moveWithCells="1">
              <from>
                <xdr:col>2</xdr:col>
                <xdr:colOff>259080</xdr:colOff>
                <xdr:row>7</xdr:row>
                <xdr:rowOff>60960</xdr:rowOff>
              </from>
              <to>
                <xdr:col>3</xdr:col>
                <xdr:colOff>457200</xdr:colOff>
                <xdr:row>8</xdr:row>
                <xdr:rowOff>7620</xdr:rowOff>
              </to>
            </anchor>
          </objectPr>
        </oleObject>
      </mc:Choice>
      <mc:Fallback>
        <oleObject progId="Equation.3" shapeId="12292" r:id="rId9"/>
      </mc:Fallback>
    </mc:AlternateContent>
    <mc:AlternateContent xmlns:mc="http://schemas.openxmlformats.org/markup-compatibility/2006">
      <mc:Choice Requires="x14">
        <oleObject progId="Equation.3" shapeId="12293" r:id="rId11">
          <objectPr defaultSize="0" autoPict="0" r:id="rId12">
            <anchor moveWithCells="1">
              <from>
                <xdr:col>2</xdr:col>
                <xdr:colOff>259080</xdr:colOff>
                <xdr:row>8</xdr:row>
                <xdr:rowOff>0</xdr:rowOff>
              </from>
              <to>
                <xdr:col>3</xdr:col>
                <xdr:colOff>563880</xdr:colOff>
                <xdr:row>8</xdr:row>
                <xdr:rowOff>411480</xdr:rowOff>
              </to>
            </anchor>
          </objectPr>
        </oleObject>
      </mc:Choice>
      <mc:Fallback>
        <oleObject progId="Equation.3" shapeId="12293" r:id="rId11"/>
      </mc:Fallback>
    </mc:AlternateContent>
    <mc:AlternateContent xmlns:mc="http://schemas.openxmlformats.org/markup-compatibility/2006">
      <mc:Choice Requires="x14">
        <oleObject progId="Equation.3" shapeId="12294" r:id="rId13">
          <objectPr defaultSize="0" r:id="rId14">
            <anchor moveWithCells="1">
              <from>
                <xdr:col>2</xdr:col>
                <xdr:colOff>236220</xdr:colOff>
                <xdr:row>9</xdr:row>
                <xdr:rowOff>53340</xdr:rowOff>
              </from>
              <to>
                <xdr:col>3</xdr:col>
                <xdr:colOff>655320</xdr:colOff>
                <xdr:row>9</xdr:row>
                <xdr:rowOff>381000</xdr:rowOff>
              </to>
            </anchor>
          </objectPr>
        </oleObject>
      </mc:Choice>
      <mc:Fallback>
        <oleObject progId="Equation.3" shapeId="12294" r:id="rId13"/>
      </mc:Fallback>
    </mc:AlternateContent>
    <mc:AlternateContent xmlns:mc="http://schemas.openxmlformats.org/markup-compatibility/2006">
      <mc:Choice Requires="x14">
        <oleObject progId="Equation.3" shapeId="12295" r:id="rId15">
          <objectPr defaultSize="0" autoPict="0" r:id="rId16">
            <anchor moveWithCells="1">
              <from>
                <xdr:col>2</xdr:col>
                <xdr:colOff>259080</xdr:colOff>
                <xdr:row>11</xdr:row>
                <xdr:rowOff>30480</xdr:rowOff>
              </from>
              <to>
                <xdr:col>3</xdr:col>
                <xdr:colOff>754380</xdr:colOff>
                <xdr:row>11</xdr:row>
                <xdr:rowOff>388620</xdr:rowOff>
              </to>
            </anchor>
          </objectPr>
        </oleObject>
      </mc:Choice>
      <mc:Fallback>
        <oleObject progId="Equation.3" shapeId="12295" r:id="rId15"/>
      </mc:Fallback>
    </mc:AlternateContent>
    <mc:AlternateContent xmlns:mc="http://schemas.openxmlformats.org/markup-compatibility/2006">
      <mc:Choice Requires="x14">
        <oleObject progId="Equation.3" shapeId="12296" r:id="rId17">
          <objectPr defaultSize="0" autoPict="0" r:id="rId18">
            <anchor moveWithCells="1">
              <from>
                <xdr:col>2</xdr:col>
                <xdr:colOff>137160</xdr:colOff>
                <xdr:row>9</xdr:row>
                <xdr:rowOff>411480</xdr:rowOff>
              </from>
              <to>
                <xdr:col>3</xdr:col>
                <xdr:colOff>457200</xdr:colOff>
                <xdr:row>10</xdr:row>
                <xdr:rowOff>411480</xdr:rowOff>
              </to>
            </anchor>
          </objectPr>
        </oleObject>
      </mc:Choice>
      <mc:Fallback>
        <oleObject progId="Equation.3" shapeId="12296" r:id="rId17"/>
      </mc:Fallback>
    </mc:AlternateContent>
    <mc:AlternateContent xmlns:mc="http://schemas.openxmlformats.org/markup-compatibility/2006">
      <mc:Choice Requires="x14">
        <oleObject progId="Equation.3" shapeId="12297" r:id="rId19">
          <objectPr defaultSize="0" autoPict="0" r:id="rId20">
            <anchor moveWithCells="1">
              <from>
                <xdr:col>2</xdr:col>
                <xdr:colOff>205740</xdr:colOff>
                <xdr:row>12</xdr:row>
                <xdr:rowOff>30480</xdr:rowOff>
              </from>
              <to>
                <xdr:col>3</xdr:col>
                <xdr:colOff>746760</xdr:colOff>
                <xdr:row>12</xdr:row>
                <xdr:rowOff>548640</xdr:rowOff>
              </to>
            </anchor>
          </objectPr>
        </oleObject>
      </mc:Choice>
      <mc:Fallback>
        <oleObject progId="Equation.3" shapeId="12297" r:id="rId19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5CB5A-0100-427E-82AC-1D0E2CD691EB}">
  <dimension ref="A1:H30"/>
  <sheetViews>
    <sheetView workbookViewId="0">
      <selection activeCell="A6" sqref="A6"/>
    </sheetView>
  </sheetViews>
  <sheetFormatPr defaultRowHeight="14.4" x14ac:dyDescent="0.3"/>
  <cols>
    <col min="1" max="1" width="11.33203125" bestFit="1" customWidth="1"/>
    <col min="2" max="2" width="11.6640625" bestFit="1" customWidth="1"/>
    <col min="3" max="3" width="14.109375" bestFit="1" customWidth="1"/>
    <col min="4" max="4" width="11.88671875" bestFit="1" customWidth="1"/>
    <col min="6" max="6" width="10.5546875" customWidth="1"/>
  </cols>
  <sheetData>
    <row r="1" spans="1:8" ht="15.6" x14ac:dyDescent="0.3">
      <c r="A1" s="32" t="s">
        <v>85</v>
      </c>
      <c r="B1" s="33">
        <v>0.22</v>
      </c>
      <c r="D1" s="32" t="s">
        <v>86</v>
      </c>
      <c r="E1" s="34">
        <v>7848</v>
      </c>
      <c r="H1" s="35" t="s">
        <v>87</v>
      </c>
    </row>
    <row r="2" spans="1:8" ht="15.6" x14ac:dyDescent="0.3">
      <c r="A2" s="32" t="s">
        <v>76</v>
      </c>
      <c r="B2" s="34">
        <v>400</v>
      </c>
      <c r="D2" s="32" t="s">
        <v>88</v>
      </c>
      <c r="E2" s="34">
        <v>14400</v>
      </c>
      <c r="H2" s="35" t="s">
        <v>89</v>
      </c>
    </row>
    <row r="3" spans="1:8" ht="15.6" x14ac:dyDescent="0.3">
      <c r="A3" s="32" t="s">
        <v>78</v>
      </c>
      <c r="B3" s="34">
        <v>100</v>
      </c>
      <c r="D3" s="32" t="s">
        <v>90</v>
      </c>
      <c r="E3" s="34">
        <v>25200</v>
      </c>
      <c r="H3" s="35" t="s">
        <v>91</v>
      </c>
    </row>
    <row r="4" spans="1:8" x14ac:dyDescent="0.3">
      <c r="H4" s="35" t="s">
        <v>92</v>
      </c>
    </row>
    <row r="5" spans="1:8" ht="21.6" customHeight="1" x14ac:dyDescent="0.3">
      <c r="A5" s="32" t="s">
        <v>80</v>
      </c>
      <c r="B5" s="32" t="s">
        <v>81</v>
      </c>
      <c r="C5" s="32" t="s">
        <v>82</v>
      </c>
      <c r="D5" s="32" t="s">
        <v>83</v>
      </c>
      <c r="E5" s="32" t="s">
        <v>93</v>
      </c>
      <c r="G5" s="30"/>
      <c r="H5" s="35" t="s">
        <v>94</v>
      </c>
    </row>
    <row r="6" spans="1:8" x14ac:dyDescent="0.3">
      <c r="A6">
        <f>B2</f>
        <v>400</v>
      </c>
      <c r="C6" s="31"/>
      <c r="D6" s="31"/>
      <c r="E6" s="31"/>
    </row>
    <row r="7" spans="1:8" x14ac:dyDescent="0.3">
      <c r="A7">
        <f t="shared" ref="A7:A30" si="0">A6+$B$3</f>
        <v>500</v>
      </c>
      <c r="C7" s="31"/>
      <c r="D7" s="31"/>
      <c r="E7" s="31"/>
    </row>
    <row r="8" spans="1:8" x14ac:dyDescent="0.3">
      <c r="A8">
        <f t="shared" si="0"/>
        <v>600</v>
      </c>
      <c r="C8" s="31"/>
      <c r="D8" s="31"/>
      <c r="E8" s="31"/>
    </row>
    <row r="9" spans="1:8" x14ac:dyDescent="0.3">
      <c r="A9">
        <f t="shared" si="0"/>
        <v>700</v>
      </c>
      <c r="C9" s="31"/>
      <c r="D9" s="31"/>
      <c r="E9" s="31"/>
    </row>
    <row r="10" spans="1:8" x14ac:dyDescent="0.3">
      <c r="A10">
        <f t="shared" si="0"/>
        <v>800</v>
      </c>
      <c r="C10" s="31"/>
      <c r="D10" s="31"/>
      <c r="E10" s="31"/>
    </row>
    <row r="11" spans="1:8" x14ac:dyDescent="0.3">
      <c r="A11">
        <f t="shared" si="0"/>
        <v>900</v>
      </c>
      <c r="C11" s="31"/>
      <c r="D11" s="31"/>
      <c r="E11" s="31"/>
    </row>
    <row r="12" spans="1:8" x14ac:dyDescent="0.3">
      <c r="A12">
        <f t="shared" si="0"/>
        <v>1000</v>
      </c>
      <c r="C12" s="31"/>
      <c r="D12" s="31"/>
      <c r="E12" s="31"/>
    </row>
    <row r="13" spans="1:8" x14ac:dyDescent="0.3">
      <c r="A13">
        <f t="shared" si="0"/>
        <v>1100</v>
      </c>
      <c r="C13" s="31"/>
      <c r="D13" s="31"/>
      <c r="E13" s="31"/>
    </row>
    <row r="14" spans="1:8" x14ac:dyDescent="0.3">
      <c r="A14">
        <f t="shared" si="0"/>
        <v>1200</v>
      </c>
      <c r="C14" s="31"/>
      <c r="D14" s="31"/>
      <c r="E14" s="31"/>
    </row>
    <row r="15" spans="1:8" x14ac:dyDescent="0.3">
      <c r="A15">
        <f t="shared" si="0"/>
        <v>1300</v>
      </c>
      <c r="C15" s="31"/>
      <c r="D15" s="31"/>
      <c r="E15" s="31"/>
    </row>
    <row r="16" spans="1:8" x14ac:dyDescent="0.3">
      <c r="A16">
        <f t="shared" si="0"/>
        <v>1400</v>
      </c>
      <c r="C16" s="31"/>
      <c r="D16" s="31"/>
      <c r="E16" s="31"/>
    </row>
    <row r="17" spans="1:5" x14ac:dyDescent="0.3">
      <c r="A17">
        <f t="shared" si="0"/>
        <v>1500</v>
      </c>
      <c r="C17" s="31"/>
      <c r="D17" s="31"/>
      <c r="E17" s="31"/>
    </row>
    <row r="18" spans="1:5" x14ac:dyDescent="0.3">
      <c r="A18">
        <f t="shared" si="0"/>
        <v>1600</v>
      </c>
      <c r="C18" s="31"/>
      <c r="D18" s="31"/>
      <c r="E18" s="31"/>
    </row>
    <row r="19" spans="1:5" x14ac:dyDescent="0.3">
      <c r="A19">
        <f t="shared" si="0"/>
        <v>1700</v>
      </c>
      <c r="C19" s="31"/>
      <c r="D19" s="31"/>
      <c r="E19" s="31"/>
    </row>
    <row r="20" spans="1:5" x14ac:dyDescent="0.3">
      <c r="A20">
        <f t="shared" si="0"/>
        <v>1800</v>
      </c>
      <c r="C20" s="31"/>
      <c r="D20" s="31"/>
      <c r="E20" s="31"/>
    </row>
    <row r="21" spans="1:5" x14ac:dyDescent="0.3">
      <c r="A21">
        <f t="shared" si="0"/>
        <v>1900</v>
      </c>
      <c r="C21" s="31"/>
      <c r="D21" s="31"/>
      <c r="E21" s="31"/>
    </row>
    <row r="22" spans="1:5" x14ac:dyDescent="0.3">
      <c r="A22">
        <f t="shared" si="0"/>
        <v>2000</v>
      </c>
      <c r="C22" s="31"/>
      <c r="D22" s="31"/>
      <c r="E22" s="31"/>
    </row>
    <row r="23" spans="1:5" x14ac:dyDescent="0.3">
      <c r="A23">
        <f t="shared" si="0"/>
        <v>2100</v>
      </c>
      <c r="C23" s="31"/>
      <c r="D23" s="31"/>
      <c r="E23" s="31"/>
    </row>
    <row r="24" spans="1:5" x14ac:dyDescent="0.3">
      <c r="A24">
        <f t="shared" si="0"/>
        <v>2200</v>
      </c>
      <c r="C24" s="31"/>
      <c r="D24" s="31"/>
      <c r="E24" s="31"/>
    </row>
    <row r="25" spans="1:5" x14ac:dyDescent="0.3">
      <c r="A25">
        <f t="shared" si="0"/>
        <v>2300</v>
      </c>
      <c r="C25" s="31"/>
      <c r="D25" s="31"/>
      <c r="E25" s="31"/>
    </row>
    <row r="26" spans="1:5" x14ac:dyDescent="0.3">
      <c r="A26">
        <f t="shared" si="0"/>
        <v>2400</v>
      </c>
      <c r="C26" s="31"/>
      <c r="D26" s="31"/>
      <c r="E26" s="31"/>
    </row>
    <row r="27" spans="1:5" x14ac:dyDescent="0.3">
      <c r="A27">
        <f t="shared" si="0"/>
        <v>2500</v>
      </c>
      <c r="C27" s="31"/>
      <c r="D27" s="31"/>
      <c r="E27" s="31"/>
    </row>
    <row r="28" spans="1:5" x14ac:dyDescent="0.3">
      <c r="A28">
        <f t="shared" si="0"/>
        <v>2600</v>
      </c>
      <c r="C28" s="31"/>
      <c r="D28" s="31"/>
      <c r="E28" s="31"/>
    </row>
    <row r="29" spans="1:5" x14ac:dyDescent="0.3">
      <c r="A29">
        <f t="shared" si="0"/>
        <v>2700</v>
      </c>
      <c r="C29" s="31"/>
      <c r="D29" s="31"/>
      <c r="E29" s="31"/>
    </row>
    <row r="30" spans="1:5" x14ac:dyDescent="0.3">
      <c r="A30">
        <f t="shared" si="0"/>
        <v>2800</v>
      </c>
      <c r="C30" s="31"/>
      <c r="D30" s="31"/>
      <c r="E30" s="3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C9988-D691-42A8-97B5-D1F55AAE82B3}">
  <dimension ref="A1:A7"/>
  <sheetViews>
    <sheetView zoomScale="133" workbookViewId="0"/>
  </sheetViews>
  <sheetFormatPr defaultRowHeight="14.4" x14ac:dyDescent="0.3"/>
  <sheetData>
    <row r="1" spans="1:1" x14ac:dyDescent="0.3">
      <c r="A1" t="s">
        <v>155</v>
      </c>
    </row>
    <row r="2" spans="1:1" x14ac:dyDescent="0.3">
      <c r="A2" t="s">
        <v>154</v>
      </c>
    </row>
    <row r="3" spans="1:1" x14ac:dyDescent="0.3">
      <c r="A3" t="s">
        <v>153</v>
      </c>
    </row>
    <row r="4" spans="1:1" x14ac:dyDescent="0.3">
      <c r="A4" t="s">
        <v>152</v>
      </c>
    </row>
    <row r="5" spans="1:1" x14ac:dyDescent="0.3">
      <c r="A5" t="s">
        <v>151</v>
      </c>
    </row>
    <row r="7" spans="1:1" x14ac:dyDescent="0.3">
      <c r="A7" t="s">
        <v>156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FF49F-3E7A-4992-B7DE-42AC1D338FD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6071D-7E7B-4D96-AC0E-CF50A1F75C5E}">
  <sheetPr>
    <tabColor rgb="FFFFFF00"/>
  </sheetPr>
  <dimension ref="B1:E36"/>
  <sheetViews>
    <sheetView topLeftCell="A10" zoomScale="150" zoomScaleNormal="80" workbookViewId="0">
      <selection activeCell="D9" sqref="D9"/>
    </sheetView>
  </sheetViews>
  <sheetFormatPr defaultColWidth="9.21875" defaultRowHeight="13.2" x14ac:dyDescent="0.25"/>
  <cols>
    <col min="1" max="1" width="3.21875" style="14" customWidth="1"/>
    <col min="2" max="16384" width="9.21875" style="14"/>
  </cols>
  <sheetData>
    <row r="1" spans="2:5" x14ac:dyDescent="0.25">
      <c r="B1" s="14" t="s">
        <v>69</v>
      </c>
    </row>
    <row r="5" spans="2:5" x14ac:dyDescent="0.25">
      <c r="B5" s="20" t="s">
        <v>68</v>
      </c>
      <c r="C5" s="20" t="s">
        <v>67</v>
      </c>
      <c r="D5" s="20" t="s">
        <v>66</v>
      </c>
      <c r="E5" s="20" t="s">
        <v>65</v>
      </c>
    </row>
    <row r="6" spans="2:5" x14ac:dyDescent="0.25">
      <c r="B6" s="19">
        <v>-5</v>
      </c>
      <c r="C6" s="19">
        <v>5</v>
      </c>
      <c r="D6" s="19">
        <v>20</v>
      </c>
      <c r="E6" s="18" t="e">
        <f>(b-a)/n</f>
        <v>#NAME?</v>
      </c>
    </row>
    <row r="8" spans="2:5" x14ac:dyDescent="0.25">
      <c r="B8" s="17" t="s">
        <v>64</v>
      </c>
      <c r="C8" s="17" t="s">
        <v>63</v>
      </c>
      <c r="D8" s="17" t="s">
        <v>62</v>
      </c>
    </row>
    <row r="9" spans="2:5" x14ac:dyDescent="0.25">
      <c r="B9" s="15" t="e">
        <f>a</f>
        <v>#NAME?</v>
      </c>
      <c r="C9" s="16" t="e">
        <f t="shared" ref="C9:C29" si="0">IF(x&lt;=0,3*COS(2*x)+1,5*SIN(3*x)-2)</f>
        <v>#NAME?</v>
      </c>
      <c r="D9" s="14" t="e">
        <f t="shared" ref="D9:D29" si="1">IF(x&lt;-2,x^2/10+3,IF(x&gt;2,3*SIN(2*x),2*x-5))</f>
        <v>#NAME?</v>
      </c>
    </row>
    <row r="10" spans="2:5" x14ac:dyDescent="0.25">
      <c r="B10" s="15" t="e">
        <f t="shared" ref="B10:B29" si="2">B9+h</f>
        <v>#NAME?</v>
      </c>
      <c r="C10" s="14" t="e">
        <f t="shared" si="0"/>
        <v>#NAME?</v>
      </c>
      <c r="D10" s="14" t="e">
        <f t="shared" si="1"/>
        <v>#NAME?</v>
      </c>
    </row>
    <row r="11" spans="2:5" x14ac:dyDescent="0.25">
      <c r="B11" s="15" t="e">
        <f t="shared" si="2"/>
        <v>#NAME?</v>
      </c>
      <c r="C11" s="14" t="e">
        <f t="shared" si="0"/>
        <v>#NAME?</v>
      </c>
      <c r="D11" s="14" t="e">
        <f t="shared" si="1"/>
        <v>#NAME?</v>
      </c>
    </row>
    <row r="12" spans="2:5" x14ac:dyDescent="0.25">
      <c r="B12" s="15" t="e">
        <f t="shared" si="2"/>
        <v>#NAME?</v>
      </c>
      <c r="C12" s="14" t="e">
        <f t="shared" si="0"/>
        <v>#NAME?</v>
      </c>
      <c r="D12" s="14" t="e">
        <f t="shared" si="1"/>
        <v>#NAME?</v>
      </c>
    </row>
    <row r="13" spans="2:5" x14ac:dyDescent="0.25">
      <c r="B13" s="15" t="e">
        <f t="shared" si="2"/>
        <v>#NAME?</v>
      </c>
      <c r="C13" s="14" t="e">
        <f t="shared" si="0"/>
        <v>#NAME?</v>
      </c>
      <c r="D13" s="14" t="e">
        <f t="shared" si="1"/>
        <v>#NAME?</v>
      </c>
    </row>
    <row r="14" spans="2:5" x14ac:dyDescent="0.25">
      <c r="B14" s="15" t="e">
        <f t="shared" si="2"/>
        <v>#NAME?</v>
      </c>
      <c r="C14" s="14" t="e">
        <f t="shared" si="0"/>
        <v>#NAME?</v>
      </c>
      <c r="D14" s="14" t="e">
        <f t="shared" si="1"/>
        <v>#NAME?</v>
      </c>
    </row>
    <row r="15" spans="2:5" x14ac:dyDescent="0.25">
      <c r="B15" s="15" t="e">
        <f t="shared" si="2"/>
        <v>#NAME?</v>
      </c>
      <c r="C15" s="14" t="e">
        <f t="shared" si="0"/>
        <v>#NAME?</v>
      </c>
      <c r="D15" s="14" t="e">
        <f t="shared" si="1"/>
        <v>#NAME?</v>
      </c>
    </row>
    <row r="16" spans="2:5" x14ac:dyDescent="0.25">
      <c r="B16" s="15" t="e">
        <f t="shared" si="2"/>
        <v>#NAME?</v>
      </c>
      <c r="C16" s="14" t="e">
        <f t="shared" si="0"/>
        <v>#NAME?</v>
      </c>
      <c r="D16" s="14" t="e">
        <f t="shared" si="1"/>
        <v>#NAME?</v>
      </c>
    </row>
    <row r="17" spans="2:4" x14ac:dyDescent="0.25">
      <c r="B17" s="15" t="e">
        <f t="shared" si="2"/>
        <v>#NAME?</v>
      </c>
      <c r="C17" s="14" t="e">
        <f t="shared" si="0"/>
        <v>#NAME?</v>
      </c>
      <c r="D17" s="14" t="e">
        <f t="shared" si="1"/>
        <v>#NAME?</v>
      </c>
    </row>
    <row r="18" spans="2:4" x14ac:dyDescent="0.25">
      <c r="B18" s="15" t="e">
        <f t="shared" si="2"/>
        <v>#NAME?</v>
      </c>
      <c r="C18" s="14" t="e">
        <f t="shared" si="0"/>
        <v>#NAME?</v>
      </c>
      <c r="D18" s="14" t="e">
        <f t="shared" si="1"/>
        <v>#NAME?</v>
      </c>
    </row>
    <row r="19" spans="2:4" x14ac:dyDescent="0.25">
      <c r="B19" s="15" t="e">
        <f t="shared" si="2"/>
        <v>#NAME?</v>
      </c>
      <c r="C19" s="14" t="e">
        <f t="shared" si="0"/>
        <v>#NAME?</v>
      </c>
      <c r="D19" s="14" t="e">
        <f t="shared" si="1"/>
        <v>#NAME?</v>
      </c>
    </row>
    <row r="20" spans="2:4" x14ac:dyDescent="0.25">
      <c r="B20" s="15" t="e">
        <f t="shared" si="2"/>
        <v>#NAME?</v>
      </c>
      <c r="C20" s="14" t="e">
        <f t="shared" si="0"/>
        <v>#NAME?</v>
      </c>
      <c r="D20" s="14" t="e">
        <f t="shared" si="1"/>
        <v>#NAME?</v>
      </c>
    </row>
    <row r="21" spans="2:4" x14ac:dyDescent="0.25">
      <c r="B21" s="15" t="e">
        <f t="shared" si="2"/>
        <v>#NAME?</v>
      </c>
      <c r="C21" s="14" t="e">
        <f t="shared" si="0"/>
        <v>#NAME?</v>
      </c>
      <c r="D21" s="14" t="e">
        <f t="shared" si="1"/>
        <v>#NAME?</v>
      </c>
    </row>
    <row r="22" spans="2:4" x14ac:dyDescent="0.25">
      <c r="B22" s="15" t="e">
        <f t="shared" si="2"/>
        <v>#NAME?</v>
      </c>
      <c r="C22" s="14" t="e">
        <f t="shared" si="0"/>
        <v>#NAME?</v>
      </c>
      <c r="D22" s="14" t="e">
        <f t="shared" si="1"/>
        <v>#NAME?</v>
      </c>
    </row>
    <row r="23" spans="2:4" x14ac:dyDescent="0.25">
      <c r="B23" s="15" t="e">
        <f t="shared" si="2"/>
        <v>#NAME?</v>
      </c>
      <c r="C23" s="14" t="e">
        <f t="shared" si="0"/>
        <v>#NAME?</v>
      </c>
      <c r="D23" s="14" t="e">
        <f t="shared" si="1"/>
        <v>#NAME?</v>
      </c>
    </row>
    <row r="24" spans="2:4" x14ac:dyDescent="0.25">
      <c r="B24" s="15" t="e">
        <f t="shared" si="2"/>
        <v>#NAME?</v>
      </c>
      <c r="C24" s="14" t="e">
        <f t="shared" si="0"/>
        <v>#NAME?</v>
      </c>
      <c r="D24" s="14" t="e">
        <f t="shared" si="1"/>
        <v>#NAME?</v>
      </c>
    </row>
    <row r="25" spans="2:4" x14ac:dyDescent="0.25">
      <c r="B25" s="15" t="e">
        <f t="shared" si="2"/>
        <v>#NAME?</v>
      </c>
      <c r="C25" s="14" t="e">
        <f t="shared" si="0"/>
        <v>#NAME?</v>
      </c>
      <c r="D25" s="14" t="e">
        <f t="shared" si="1"/>
        <v>#NAME?</v>
      </c>
    </row>
    <row r="26" spans="2:4" x14ac:dyDescent="0.25">
      <c r="B26" s="15" t="e">
        <f t="shared" si="2"/>
        <v>#NAME?</v>
      </c>
      <c r="C26" s="14" t="e">
        <f t="shared" si="0"/>
        <v>#NAME?</v>
      </c>
      <c r="D26" s="14" t="e">
        <f t="shared" si="1"/>
        <v>#NAME?</v>
      </c>
    </row>
    <row r="27" spans="2:4" x14ac:dyDescent="0.25">
      <c r="B27" s="15" t="e">
        <f t="shared" si="2"/>
        <v>#NAME?</v>
      </c>
      <c r="C27" s="14" t="e">
        <f t="shared" si="0"/>
        <v>#NAME?</v>
      </c>
      <c r="D27" s="14" t="e">
        <f t="shared" si="1"/>
        <v>#NAME?</v>
      </c>
    </row>
    <row r="28" spans="2:4" x14ac:dyDescent="0.25">
      <c r="B28" s="15" t="e">
        <f t="shared" si="2"/>
        <v>#NAME?</v>
      </c>
      <c r="C28" s="14" t="e">
        <f t="shared" si="0"/>
        <v>#NAME?</v>
      </c>
      <c r="D28" s="14" t="e">
        <f t="shared" si="1"/>
        <v>#NAME?</v>
      </c>
    </row>
    <row r="29" spans="2:4" x14ac:dyDescent="0.25">
      <c r="B29" s="15" t="e">
        <f t="shared" si="2"/>
        <v>#NAME?</v>
      </c>
      <c r="C29" s="14" t="e">
        <f t="shared" si="0"/>
        <v>#NAME?</v>
      </c>
      <c r="D29" s="14" t="e">
        <f t="shared" si="1"/>
        <v>#NAME?</v>
      </c>
    </row>
    <row r="30" spans="2:4" x14ac:dyDescent="0.25">
      <c r="B30" s="15"/>
    </row>
    <row r="31" spans="2:4" x14ac:dyDescent="0.25">
      <c r="B31" s="15"/>
    </row>
    <row r="32" spans="2:4" x14ac:dyDescent="0.25">
      <c r="B32" s="15"/>
    </row>
    <row r="33" spans="2:2" x14ac:dyDescent="0.25">
      <c r="B33" s="15"/>
    </row>
    <row r="34" spans="2:2" x14ac:dyDescent="0.25">
      <c r="B34" s="15"/>
    </row>
    <row r="35" spans="2:2" x14ac:dyDescent="0.25">
      <c r="B35" s="15"/>
    </row>
    <row r="36" spans="2:2" x14ac:dyDescent="0.25">
      <c r="B36" s="15"/>
    </row>
  </sheetData>
  <pageMargins left="0.75" right="0.75" top="1" bottom="1" header="0.5" footer="0.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3073" r:id="rId4">
          <objectPr defaultSize="0" autoPict="0" r:id="rId5">
            <anchor moveWithCells="1" sizeWithCells="1">
              <from>
                <xdr:col>5</xdr:col>
                <xdr:colOff>464820</xdr:colOff>
                <xdr:row>10</xdr:row>
                <xdr:rowOff>30480</xdr:rowOff>
              </from>
              <to>
                <xdr:col>8</xdr:col>
                <xdr:colOff>15240</xdr:colOff>
                <xdr:row>13</xdr:row>
                <xdr:rowOff>0</xdr:rowOff>
              </to>
            </anchor>
          </objectPr>
        </oleObject>
      </mc:Choice>
      <mc:Fallback>
        <oleObject progId="Equation.3" shapeId="3073" r:id="rId4"/>
      </mc:Fallback>
    </mc:AlternateContent>
    <mc:AlternateContent xmlns:mc="http://schemas.openxmlformats.org/markup-compatibility/2006">
      <mc:Choice Requires="x14">
        <oleObject progId="Equation.3" shapeId="3074" r:id="rId6">
          <objectPr defaultSize="0" autoPict="0" r:id="rId7">
            <anchor moveWithCells="1" sizeWithCells="1">
              <from>
                <xdr:col>9</xdr:col>
                <xdr:colOff>99060</xdr:colOff>
                <xdr:row>10</xdr:row>
                <xdr:rowOff>30480</xdr:rowOff>
              </from>
              <to>
                <xdr:col>12</xdr:col>
                <xdr:colOff>121920</xdr:colOff>
                <xdr:row>14</xdr:row>
                <xdr:rowOff>60960</xdr:rowOff>
              </to>
            </anchor>
          </objectPr>
        </oleObject>
      </mc:Choice>
      <mc:Fallback>
        <oleObject progId="Equation.3" shapeId="3074" r:id="rId6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62F9C-D2E9-41DB-9DAA-B1B6DB3D0897}">
  <sheetPr>
    <tabColor rgb="FFFFFF00"/>
  </sheetPr>
  <dimension ref="A2:D33"/>
  <sheetViews>
    <sheetView workbookViewId="0">
      <selection activeCell="D3" sqref="D3"/>
    </sheetView>
  </sheetViews>
  <sheetFormatPr defaultColWidth="9.21875" defaultRowHeight="13.2" x14ac:dyDescent="0.25"/>
  <cols>
    <col min="1" max="16384" width="9.21875" style="14"/>
  </cols>
  <sheetData>
    <row r="2" spans="1:4" x14ac:dyDescent="0.25">
      <c r="A2" s="20" t="s">
        <v>68</v>
      </c>
      <c r="B2" s="20" t="s">
        <v>67</v>
      </c>
      <c r="C2" s="20" t="s">
        <v>66</v>
      </c>
      <c r="D2" s="20" t="s">
        <v>65</v>
      </c>
    </row>
    <row r="3" spans="1:4" x14ac:dyDescent="0.25">
      <c r="A3" s="24">
        <v>-5</v>
      </c>
      <c r="B3" s="24">
        <v>5</v>
      </c>
      <c r="C3" s="24">
        <v>20</v>
      </c>
      <c r="D3" s="23" t="e">
        <f>(b-a)/n</f>
        <v>#NAME?</v>
      </c>
    </row>
    <row r="5" spans="1:4" x14ac:dyDescent="0.25">
      <c r="A5" s="17" t="s">
        <v>64</v>
      </c>
      <c r="B5" s="17" t="s">
        <v>63</v>
      </c>
      <c r="C5" s="17" t="s">
        <v>62</v>
      </c>
    </row>
    <row r="6" spans="1:4" x14ac:dyDescent="0.25">
      <c r="A6" s="22" t="e">
        <f>a</f>
        <v>#NAME?</v>
      </c>
      <c r="B6" s="21" t="e">
        <f t="shared" ref="B6:B26" si="0">IF(x&lt;=0,3*COS(2*x)+1,5*SIN(3*x)-2)</f>
        <v>#NAME?</v>
      </c>
      <c r="C6" s="21" t="e">
        <f t="shared" ref="C6:C26" si="1">IF(x&lt;-2,x^2/10+3,IF(x&lt;=2,2*x-5,3*SIN(2*x)))</f>
        <v>#NAME?</v>
      </c>
    </row>
    <row r="7" spans="1:4" x14ac:dyDescent="0.25">
      <c r="A7" s="22" t="e">
        <f t="shared" ref="A7:A26" si="2">A6+h</f>
        <v>#NAME?</v>
      </c>
      <c r="B7" s="21" t="e">
        <f t="shared" si="0"/>
        <v>#NAME?</v>
      </c>
      <c r="C7" s="21" t="e">
        <f t="shared" si="1"/>
        <v>#NAME?</v>
      </c>
    </row>
    <row r="8" spans="1:4" x14ac:dyDescent="0.25">
      <c r="A8" s="22" t="e">
        <f t="shared" si="2"/>
        <v>#NAME?</v>
      </c>
      <c r="B8" s="21" t="e">
        <f t="shared" si="0"/>
        <v>#NAME?</v>
      </c>
      <c r="C8" s="21" t="e">
        <f t="shared" si="1"/>
        <v>#NAME?</v>
      </c>
    </row>
    <row r="9" spans="1:4" x14ac:dyDescent="0.25">
      <c r="A9" s="22" t="e">
        <f t="shared" si="2"/>
        <v>#NAME?</v>
      </c>
      <c r="B9" s="21" t="e">
        <f t="shared" si="0"/>
        <v>#NAME?</v>
      </c>
      <c r="C9" s="21" t="e">
        <f t="shared" si="1"/>
        <v>#NAME?</v>
      </c>
    </row>
    <row r="10" spans="1:4" x14ac:dyDescent="0.25">
      <c r="A10" s="22" t="e">
        <f t="shared" si="2"/>
        <v>#NAME?</v>
      </c>
      <c r="B10" s="21" t="e">
        <f t="shared" si="0"/>
        <v>#NAME?</v>
      </c>
      <c r="C10" s="21" t="e">
        <f t="shared" si="1"/>
        <v>#NAME?</v>
      </c>
    </row>
    <row r="11" spans="1:4" x14ac:dyDescent="0.25">
      <c r="A11" s="22" t="e">
        <f t="shared" si="2"/>
        <v>#NAME?</v>
      </c>
      <c r="B11" s="21" t="e">
        <f t="shared" si="0"/>
        <v>#NAME?</v>
      </c>
      <c r="C11" s="21" t="e">
        <f t="shared" si="1"/>
        <v>#NAME?</v>
      </c>
    </row>
    <row r="12" spans="1:4" x14ac:dyDescent="0.25">
      <c r="A12" s="22" t="e">
        <f t="shared" si="2"/>
        <v>#NAME?</v>
      </c>
      <c r="B12" s="21" t="e">
        <f t="shared" si="0"/>
        <v>#NAME?</v>
      </c>
      <c r="C12" s="21" t="e">
        <f t="shared" si="1"/>
        <v>#NAME?</v>
      </c>
    </row>
    <row r="13" spans="1:4" x14ac:dyDescent="0.25">
      <c r="A13" s="22" t="e">
        <f t="shared" si="2"/>
        <v>#NAME?</v>
      </c>
      <c r="B13" s="21" t="e">
        <f t="shared" si="0"/>
        <v>#NAME?</v>
      </c>
      <c r="C13" s="21" t="e">
        <f t="shared" si="1"/>
        <v>#NAME?</v>
      </c>
    </row>
    <row r="14" spans="1:4" x14ac:dyDescent="0.25">
      <c r="A14" s="22" t="e">
        <f t="shared" si="2"/>
        <v>#NAME?</v>
      </c>
      <c r="B14" s="21" t="e">
        <f t="shared" si="0"/>
        <v>#NAME?</v>
      </c>
      <c r="C14" s="21" t="e">
        <f t="shared" si="1"/>
        <v>#NAME?</v>
      </c>
    </row>
    <row r="15" spans="1:4" x14ac:dyDescent="0.25">
      <c r="A15" s="22" t="e">
        <f t="shared" si="2"/>
        <v>#NAME?</v>
      </c>
      <c r="B15" s="21" t="e">
        <f t="shared" si="0"/>
        <v>#NAME?</v>
      </c>
      <c r="C15" s="21" t="e">
        <f t="shared" si="1"/>
        <v>#NAME?</v>
      </c>
    </row>
    <row r="16" spans="1:4" x14ac:dyDescent="0.25">
      <c r="A16" s="22" t="e">
        <f t="shared" si="2"/>
        <v>#NAME?</v>
      </c>
      <c r="B16" s="21" t="e">
        <f t="shared" si="0"/>
        <v>#NAME?</v>
      </c>
      <c r="C16" s="21" t="e">
        <f t="shared" si="1"/>
        <v>#NAME?</v>
      </c>
    </row>
    <row r="17" spans="1:3" x14ac:dyDescent="0.25">
      <c r="A17" s="22" t="e">
        <f t="shared" si="2"/>
        <v>#NAME?</v>
      </c>
      <c r="B17" s="21" t="e">
        <f t="shared" si="0"/>
        <v>#NAME?</v>
      </c>
      <c r="C17" s="21" t="e">
        <f t="shared" si="1"/>
        <v>#NAME?</v>
      </c>
    </row>
    <row r="18" spans="1:3" x14ac:dyDescent="0.25">
      <c r="A18" s="22" t="e">
        <f t="shared" si="2"/>
        <v>#NAME?</v>
      </c>
      <c r="B18" s="21" t="e">
        <f t="shared" si="0"/>
        <v>#NAME?</v>
      </c>
      <c r="C18" s="21" t="e">
        <f t="shared" si="1"/>
        <v>#NAME?</v>
      </c>
    </row>
    <row r="19" spans="1:3" x14ac:dyDescent="0.25">
      <c r="A19" s="22" t="e">
        <f t="shared" si="2"/>
        <v>#NAME?</v>
      </c>
      <c r="B19" s="21" t="e">
        <f t="shared" si="0"/>
        <v>#NAME?</v>
      </c>
      <c r="C19" s="21" t="e">
        <f t="shared" si="1"/>
        <v>#NAME?</v>
      </c>
    </row>
    <row r="20" spans="1:3" x14ac:dyDescent="0.25">
      <c r="A20" s="22" t="e">
        <f t="shared" si="2"/>
        <v>#NAME?</v>
      </c>
      <c r="B20" s="21" t="e">
        <f t="shared" si="0"/>
        <v>#NAME?</v>
      </c>
      <c r="C20" s="21" t="e">
        <f t="shared" si="1"/>
        <v>#NAME?</v>
      </c>
    </row>
    <row r="21" spans="1:3" x14ac:dyDescent="0.25">
      <c r="A21" s="22" t="e">
        <f t="shared" si="2"/>
        <v>#NAME?</v>
      </c>
      <c r="B21" s="21" t="e">
        <f t="shared" si="0"/>
        <v>#NAME?</v>
      </c>
      <c r="C21" s="21" t="e">
        <f t="shared" si="1"/>
        <v>#NAME?</v>
      </c>
    </row>
    <row r="22" spans="1:3" x14ac:dyDescent="0.25">
      <c r="A22" s="22" t="e">
        <f t="shared" si="2"/>
        <v>#NAME?</v>
      </c>
      <c r="B22" s="21" t="e">
        <f t="shared" si="0"/>
        <v>#NAME?</v>
      </c>
      <c r="C22" s="21" t="e">
        <f t="shared" si="1"/>
        <v>#NAME?</v>
      </c>
    </row>
    <row r="23" spans="1:3" x14ac:dyDescent="0.25">
      <c r="A23" s="22" t="e">
        <f t="shared" si="2"/>
        <v>#NAME?</v>
      </c>
      <c r="B23" s="21" t="e">
        <f t="shared" si="0"/>
        <v>#NAME?</v>
      </c>
      <c r="C23" s="21" t="e">
        <f t="shared" si="1"/>
        <v>#NAME?</v>
      </c>
    </row>
    <row r="24" spans="1:3" x14ac:dyDescent="0.25">
      <c r="A24" s="22" t="e">
        <f t="shared" si="2"/>
        <v>#NAME?</v>
      </c>
      <c r="B24" s="21" t="e">
        <f t="shared" si="0"/>
        <v>#NAME?</v>
      </c>
      <c r="C24" s="21" t="e">
        <f t="shared" si="1"/>
        <v>#NAME?</v>
      </c>
    </row>
    <row r="25" spans="1:3" x14ac:dyDescent="0.25">
      <c r="A25" s="22" t="e">
        <f t="shared" si="2"/>
        <v>#NAME?</v>
      </c>
      <c r="B25" s="21" t="e">
        <f t="shared" si="0"/>
        <v>#NAME?</v>
      </c>
      <c r="C25" s="21" t="e">
        <f t="shared" si="1"/>
        <v>#NAME?</v>
      </c>
    </row>
    <row r="26" spans="1:3" x14ac:dyDescent="0.25">
      <c r="A26" s="22" t="e">
        <f t="shared" si="2"/>
        <v>#NAME?</v>
      </c>
      <c r="B26" s="21" t="e">
        <f t="shared" si="0"/>
        <v>#NAME?</v>
      </c>
      <c r="C26" s="21" t="e">
        <f t="shared" si="1"/>
        <v>#NAME?</v>
      </c>
    </row>
    <row r="27" spans="1:3" x14ac:dyDescent="0.25">
      <c r="A27" s="15"/>
    </row>
    <row r="28" spans="1:3" x14ac:dyDescent="0.25">
      <c r="A28" s="15"/>
    </row>
    <row r="29" spans="1:3" x14ac:dyDescent="0.25">
      <c r="A29" s="15"/>
    </row>
    <row r="30" spans="1:3" x14ac:dyDescent="0.25">
      <c r="A30" s="15"/>
    </row>
    <row r="31" spans="1:3" x14ac:dyDescent="0.25">
      <c r="A31" s="15"/>
    </row>
    <row r="32" spans="1:3" x14ac:dyDescent="0.25">
      <c r="A32" s="15"/>
    </row>
    <row r="33" spans="1:1" x14ac:dyDescent="0.25">
      <c r="A33" s="15"/>
    </row>
  </sheetData>
  <sheetProtection password="C6DC" sheet="1" objects="1" scenarios="1"/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A5BEC-DEB6-4FDD-AD87-5C0347FDF3AA}">
  <dimension ref="A1:I30"/>
  <sheetViews>
    <sheetView topLeftCell="B1" workbookViewId="0">
      <selection activeCell="G9" sqref="G9"/>
    </sheetView>
  </sheetViews>
  <sheetFormatPr defaultRowHeight="14.4" x14ac:dyDescent="0.3"/>
  <cols>
    <col min="1" max="1" width="11.33203125" bestFit="1" customWidth="1"/>
    <col min="2" max="2" width="11.6640625" bestFit="1" customWidth="1"/>
    <col min="3" max="3" width="14.109375" bestFit="1" customWidth="1"/>
    <col min="4" max="4" width="11.88671875" bestFit="1" customWidth="1"/>
    <col min="6" max="6" width="4.6640625" customWidth="1"/>
    <col min="7" max="7" width="14.109375" bestFit="1" customWidth="1"/>
    <col min="8" max="8" width="11.88671875" bestFit="1" customWidth="1"/>
  </cols>
  <sheetData>
    <row r="1" spans="1:9" ht="18" x14ac:dyDescent="0.35">
      <c r="A1" s="26" t="s">
        <v>74</v>
      </c>
      <c r="B1" s="27">
        <v>0.2</v>
      </c>
      <c r="D1" s="26" t="s">
        <v>75</v>
      </c>
      <c r="E1" s="28">
        <v>7848</v>
      </c>
    </row>
    <row r="2" spans="1:9" ht="18" x14ac:dyDescent="0.35">
      <c r="A2" s="26" t="s">
        <v>76</v>
      </c>
      <c r="B2" s="28">
        <v>400</v>
      </c>
      <c r="D2" s="26" t="s">
        <v>77</v>
      </c>
      <c r="E2" s="28">
        <v>14400</v>
      </c>
    </row>
    <row r="3" spans="1:9" ht="18" x14ac:dyDescent="0.35">
      <c r="A3" s="26" t="s">
        <v>78</v>
      </c>
      <c r="B3" s="28">
        <v>100</v>
      </c>
      <c r="D3" s="26" t="s">
        <v>79</v>
      </c>
      <c r="E3" s="28">
        <v>25200</v>
      </c>
    </row>
    <row r="5" spans="1:9" ht="18.600000000000001" thickBot="1" x14ac:dyDescent="0.4">
      <c r="A5" s="29" t="s">
        <v>80</v>
      </c>
      <c r="B5" s="29" t="s">
        <v>81</v>
      </c>
      <c r="C5" s="29" t="s">
        <v>82</v>
      </c>
      <c r="D5" s="29" t="s">
        <v>83</v>
      </c>
      <c r="E5" s="29" t="s">
        <v>84</v>
      </c>
      <c r="G5" s="29" t="s">
        <v>82</v>
      </c>
      <c r="H5" s="29" t="s">
        <v>83</v>
      </c>
      <c r="I5" s="30"/>
    </row>
    <row r="6" spans="1:9" x14ac:dyDescent="0.3">
      <c r="A6">
        <f>Algus</f>
        <v>400</v>
      </c>
      <c r="B6">
        <f t="shared" ref="B6:B30" si="0">Kuutulu*12</f>
        <v>4800</v>
      </c>
      <c r="C6" s="31">
        <f>IF(Aastatulu&lt;piir2,piir1,IF(Aastatulu&lt;piir3,piir1-piir1/10800*(Aastatulu-piir2),0))</f>
        <v>7848</v>
      </c>
      <c r="D6" s="31">
        <f t="shared" ref="D6:D30" si="1">IF(Aastatulu&lt;=Maksuvaba,0,TM_prots*(Aastatulu-Maksuvaba))</f>
        <v>0</v>
      </c>
      <c r="E6" s="31">
        <f t="shared" ref="E6:E30" si="2">Aastatulu-Tulumaks</f>
        <v>4800</v>
      </c>
      <c r="G6" s="31">
        <f t="shared" ref="G6:G30" si="3">IF(Aastatulu&lt;piir1,Aastatulu,IF(Aastatulu&lt;piir2,piir1,IF(Aastatulu&lt;piir3,piir1*(1-(Aastatulu-piir2)/(piir3-piir2)),0)))</f>
        <v>4800</v>
      </c>
      <c r="H6" s="31">
        <f t="shared" ref="H6:H30" si="4">(Aastatulu-G6)*TM_prots</f>
        <v>0</v>
      </c>
    </row>
    <row r="7" spans="1:9" x14ac:dyDescent="0.3">
      <c r="A7">
        <f t="shared" ref="A7:A30" si="5">A6+samm</f>
        <v>500</v>
      </c>
      <c r="B7">
        <f t="shared" si="0"/>
        <v>6000</v>
      </c>
      <c r="C7" s="31">
        <f t="shared" ref="C7:C30" si="6">IF(Aastatulu&lt;piir2,piir1,IF(Aastatulu&lt;=piir3,piir1-piir1/10800*(Aastatulu-piir2),0))</f>
        <v>7848</v>
      </c>
      <c r="D7" s="31">
        <f t="shared" si="1"/>
        <v>0</v>
      </c>
      <c r="E7" s="31">
        <f t="shared" si="2"/>
        <v>6000</v>
      </c>
      <c r="G7" s="31">
        <f t="shared" si="3"/>
        <v>6000</v>
      </c>
      <c r="H7" s="31">
        <f t="shared" si="4"/>
        <v>0</v>
      </c>
    </row>
    <row r="8" spans="1:9" x14ac:dyDescent="0.3">
      <c r="A8">
        <f t="shared" si="5"/>
        <v>600</v>
      </c>
      <c r="B8">
        <f t="shared" si="0"/>
        <v>7200</v>
      </c>
      <c r="C8" s="31">
        <f t="shared" si="6"/>
        <v>7848</v>
      </c>
      <c r="D8" s="31">
        <f t="shared" si="1"/>
        <v>0</v>
      </c>
      <c r="E8" s="31">
        <f t="shared" si="2"/>
        <v>7200</v>
      </c>
      <c r="G8" s="31">
        <f t="shared" si="3"/>
        <v>7200</v>
      </c>
      <c r="H8" s="31">
        <f t="shared" si="4"/>
        <v>0</v>
      </c>
    </row>
    <row r="9" spans="1:9" x14ac:dyDescent="0.3">
      <c r="A9">
        <f t="shared" si="5"/>
        <v>700</v>
      </c>
      <c r="B9">
        <f t="shared" si="0"/>
        <v>8400</v>
      </c>
      <c r="C9" s="31">
        <f t="shared" si="6"/>
        <v>7848</v>
      </c>
      <c r="D9" s="31">
        <f t="shared" si="1"/>
        <v>110.4</v>
      </c>
      <c r="E9" s="31">
        <f t="shared" si="2"/>
        <v>8289.6</v>
      </c>
      <c r="G9" s="31">
        <f t="shared" si="3"/>
        <v>7848</v>
      </c>
      <c r="H9" s="31">
        <f t="shared" si="4"/>
        <v>110.4</v>
      </c>
    </row>
    <row r="10" spans="1:9" x14ac:dyDescent="0.3">
      <c r="A10">
        <f t="shared" si="5"/>
        <v>800</v>
      </c>
      <c r="B10">
        <f t="shared" si="0"/>
        <v>9600</v>
      </c>
      <c r="C10" s="31">
        <f t="shared" si="6"/>
        <v>7848</v>
      </c>
      <c r="D10" s="31">
        <f t="shared" si="1"/>
        <v>350.40000000000003</v>
      </c>
      <c r="E10" s="31">
        <f t="shared" si="2"/>
        <v>9249.6</v>
      </c>
      <c r="G10" s="31">
        <f t="shared" si="3"/>
        <v>7848</v>
      </c>
      <c r="H10" s="31">
        <f t="shared" si="4"/>
        <v>350.40000000000003</v>
      </c>
    </row>
    <row r="11" spans="1:9" x14ac:dyDescent="0.3">
      <c r="A11">
        <f t="shared" si="5"/>
        <v>900</v>
      </c>
      <c r="B11">
        <f t="shared" si="0"/>
        <v>10800</v>
      </c>
      <c r="C11" s="31">
        <f t="shared" si="6"/>
        <v>7848</v>
      </c>
      <c r="D11" s="31">
        <f t="shared" si="1"/>
        <v>590.4</v>
      </c>
      <c r="E11" s="31">
        <f t="shared" si="2"/>
        <v>10209.6</v>
      </c>
      <c r="G11" s="31">
        <f t="shared" si="3"/>
        <v>7848</v>
      </c>
      <c r="H11" s="31">
        <f t="shared" si="4"/>
        <v>590.4</v>
      </c>
    </row>
    <row r="12" spans="1:9" x14ac:dyDescent="0.3">
      <c r="A12">
        <f t="shared" si="5"/>
        <v>1000</v>
      </c>
      <c r="B12">
        <f t="shared" si="0"/>
        <v>12000</v>
      </c>
      <c r="C12" s="31">
        <f t="shared" si="6"/>
        <v>7848</v>
      </c>
      <c r="D12" s="31">
        <f t="shared" si="1"/>
        <v>830.40000000000009</v>
      </c>
      <c r="E12" s="31">
        <f t="shared" si="2"/>
        <v>11169.6</v>
      </c>
      <c r="G12" s="31">
        <f t="shared" si="3"/>
        <v>7848</v>
      </c>
      <c r="H12" s="31">
        <f t="shared" si="4"/>
        <v>830.40000000000009</v>
      </c>
    </row>
    <row r="13" spans="1:9" x14ac:dyDescent="0.3">
      <c r="A13">
        <f t="shared" si="5"/>
        <v>1100</v>
      </c>
      <c r="B13">
        <f t="shared" si="0"/>
        <v>13200</v>
      </c>
      <c r="C13" s="31">
        <f t="shared" si="6"/>
        <v>7848</v>
      </c>
      <c r="D13" s="31">
        <f t="shared" si="1"/>
        <v>1070.4000000000001</v>
      </c>
      <c r="E13" s="31">
        <f t="shared" si="2"/>
        <v>12129.6</v>
      </c>
      <c r="G13" s="31">
        <f t="shared" si="3"/>
        <v>7848</v>
      </c>
      <c r="H13" s="31">
        <f t="shared" si="4"/>
        <v>1070.4000000000001</v>
      </c>
    </row>
    <row r="14" spans="1:9" x14ac:dyDescent="0.3">
      <c r="A14">
        <f t="shared" si="5"/>
        <v>1200</v>
      </c>
      <c r="B14">
        <f t="shared" si="0"/>
        <v>14400</v>
      </c>
      <c r="C14" s="31">
        <f t="shared" si="6"/>
        <v>7848</v>
      </c>
      <c r="D14" s="31">
        <f t="shared" si="1"/>
        <v>1310.4000000000001</v>
      </c>
      <c r="E14" s="31">
        <f t="shared" si="2"/>
        <v>13089.6</v>
      </c>
      <c r="G14" s="31">
        <f t="shared" si="3"/>
        <v>7848</v>
      </c>
      <c r="H14" s="31">
        <f t="shared" si="4"/>
        <v>1310.4000000000001</v>
      </c>
    </row>
    <row r="15" spans="1:9" x14ac:dyDescent="0.3">
      <c r="A15">
        <f t="shared" si="5"/>
        <v>1300</v>
      </c>
      <c r="B15">
        <f t="shared" si="0"/>
        <v>15600</v>
      </c>
      <c r="C15" s="31">
        <f t="shared" si="6"/>
        <v>6976</v>
      </c>
      <c r="D15" s="31">
        <f t="shared" si="1"/>
        <v>1724.8000000000002</v>
      </c>
      <c r="E15" s="31">
        <f t="shared" si="2"/>
        <v>13875.2</v>
      </c>
      <c r="G15" s="31">
        <f t="shared" si="3"/>
        <v>6976</v>
      </c>
      <c r="H15" s="31">
        <f t="shared" si="4"/>
        <v>1724.8000000000002</v>
      </c>
    </row>
    <row r="16" spans="1:9" x14ac:dyDescent="0.3">
      <c r="A16">
        <f t="shared" si="5"/>
        <v>1400</v>
      </c>
      <c r="B16">
        <f t="shared" si="0"/>
        <v>16800</v>
      </c>
      <c r="C16" s="31">
        <f t="shared" si="6"/>
        <v>6104</v>
      </c>
      <c r="D16" s="31">
        <f t="shared" si="1"/>
        <v>2139.2000000000003</v>
      </c>
      <c r="E16" s="31">
        <f t="shared" si="2"/>
        <v>14660.8</v>
      </c>
      <c r="G16" s="31">
        <f t="shared" si="3"/>
        <v>6104</v>
      </c>
      <c r="H16" s="31">
        <f t="shared" si="4"/>
        <v>2139.2000000000003</v>
      </c>
    </row>
    <row r="17" spans="1:8" x14ac:dyDescent="0.3">
      <c r="A17">
        <f t="shared" si="5"/>
        <v>1500</v>
      </c>
      <c r="B17">
        <f t="shared" si="0"/>
        <v>18000</v>
      </c>
      <c r="C17" s="31">
        <f t="shared" si="6"/>
        <v>5232</v>
      </c>
      <c r="D17" s="31">
        <f t="shared" si="1"/>
        <v>2553.6000000000004</v>
      </c>
      <c r="E17" s="31">
        <f t="shared" si="2"/>
        <v>15446.4</v>
      </c>
      <c r="G17" s="31">
        <f t="shared" si="3"/>
        <v>5232.0000000000009</v>
      </c>
      <c r="H17" s="31">
        <f t="shared" si="4"/>
        <v>2553.6000000000004</v>
      </c>
    </row>
    <row r="18" spans="1:8" x14ac:dyDescent="0.3">
      <c r="A18">
        <f t="shared" si="5"/>
        <v>1600</v>
      </c>
      <c r="B18">
        <f t="shared" si="0"/>
        <v>19200</v>
      </c>
      <c r="C18" s="31">
        <f t="shared" si="6"/>
        <v>4360</v>
      </c>
      <c r="D18" s="31">
        <f t="shared" si="1"/>
        <v>2968</v>
      </c>
      <c r="E18" s="31">
        <f t="shared" si="2"/>
        <v>16232</v>
      </c>
      <c r="G18" s="31">
        <f t="shared" si="3"/>
        <v>4360</v>
      </c>
      <c r="H18" s="31">
        <f t="shared" si="4"/>
        <v>2968</v>
      </c>
    </row>
    <row r="19" spans="1:8" x14ac:dyDescent="0.3">
      <c r="A19">
        <f t="shared" si="5"/>
        <v>1700</v>
      </c>
      <c r="B19">
        <f t="shared" si="0"/>
        <v>20400</v>
      </c>
      <c r="C19" s="31">
        <f t="shared" si="6"/>
        <v>3488</v>
      </c>
      <c r="D19" s="31">
        <f t="shared" si="1"/>
        <v>3382.4</v>
      </c>
      <c r="E19" s="31">
        <f t="shared" si="2"/>
        <v>17017.599999999999</v>
      </c>
      <c r="G19" s="31">
        <f t="shared" si="3"/>
        <v>3488</v>
      </c>
      <c r="H19" s="31">
        <f t="shared" si="4"/>
        <v>3382.4</v>
      </c>
    </row>
    <row r="20" spans="1:8" x14ac:dyDescent="0.3">
      <c r="A20">
        <f t="shared" si="5"/>
        <v>1800</v>
      </c>
      <c r="B20">
        <f t="shared" si="0"/>
        <v>21600</v>
      </c>
      <c r="C20" s="31">
        <f t="shared" si="6"/>
        <v>2616</v>
      </c>
      <c r="D20" s="31">
        <f t="shared" si="1"/>
        <v>3796.8</v>
      </c>
      <c r="E20" s="31">
        <f t="shared" si="2"/>
        <v>17803.2</v>
      </c>
      <c r="G20" s="31">
        <f t="shared" si="3"/>
        <v>2616.0000000000005</v>
      </c>
      <c r="H20" s="31">
        <f t="shared" si="4"/>
        <v>3796.8</v>
      </c>
    </row>
    <row r="21" spans="1:8" x14ac:dyDescent="0.3">
      <c r="A21">
        <f t="shared" si="5"/>
        <v>1900</v>
      </c>
      <c r="B21">
        <f t="shared" si="0"/>
        <v>22800</v>
      </c>
      <c r="C21" s="31">
        <f t="shared" si="6"/>
        <v>1744</v>
      </c>
      <c r="D21" s="31">
        <f t="shared" si="1"/>
        <v>4211.2</v>
      </c>
      <c r="E21" s="31">
        <f t="shared" si="2"/>
        <v>18588.8</v>
      </c>
      <c r="G21" s="31">
        <f t="shared" si="3"/>
        <v>1744</v>
      </c>
      <c r="H21" s="31">
        <f t="shared" si="4"/>
        <v>4211.2</v>
      </c>
    </row>
    <row r="22" spans="1:8" x14ac:dyDescent="0.3">
      <c r="A22">
        <f t="shared" si="5"/>
        <v>2000</v>
      </c>
      <c r="B22">
        <f t="shared" si="0"/>
        <v>24000</v>
      </c>
      <c r="C22" s="31">
        <f t="shared" si="6"/>
        <v>872</v>
      </c>
      <c r="D22" s="31">
        <f t="shared" si="1"/>
        <v>4625.6000000000004</v>
      </c>
      <c r="E22" s="31">
        <f t="shared" si="2"/>
        <v>19374.400000000001</v>
      </c>
      <c r="G22" s="31">
        <f t="shared" si="3"/>
        <v>872.00000000000034</v>
      </c>
      <c r="H22" s="31">
        <f t="shared" si="4"/>
        <v>4625.6000000000004</v>
      </c>
    </row>
    <row r="23" spans="1:8" x14ac:dyDescent="0.3">
      <c r="A23">
        <f t="shared" si="5"/>
        <v>2100</v>
      </c>
      <c r="B23">
        <f t="shared" si="0"/>
        <v>25200</v>
      </c>
      <c r="C23" s="31">
        <f t="shared" si="6"/>
        <v>0</v>
      </c>
      <c r="D23" s="31">
        <f t="shared" si="1"/>
        <v>5040</v>
      </c>
      <c r="E23" s="31">
        <f t="shared" si="2"/>
        <v>20160</v>
      </c>
      <c r="G23" s="31">
        <f t="shared" si="3"/>
        <v>0</v>
      </c>
      <c r="H23" s="31">
        <f t="shared" si="4"/>
        <v>5040</v>
      </c>
    </row>
    <row r="24" spans="1:8" x14ac:dyDescent="0.3">
      <c r="A24">
        <f t="shared" si="5"/>
        <v>2200</v>
      </c>
      <c r="B24">
        <f t="shared" si="0"/>
        <v>26400</v>
      </c>
      <c r="C24" s="31">
        <f t="shared" si="6"/>
        <v>0</v>
      </c>
      <c r="D24" s="31">
        <f t="shared" si="1"/>
        <v>5280</v>
      </c>
      <c r="E24" s="31">
        <f t="shared" si="2"/>
        <v>21120</v>
      </c>
      <c r="G24" s="31">
        <f t="shared" si="3"/>
        <v>0</v>
      </c>
      <c r="H24" s="31">
        <f t="shared" si="4"/>
        <v>5280</v>
      </c>
    </row>
    <row r="25" spans="1:8" x14ac:dyDescent="0.3">
      <c r="A25">
        <f t="shared" si="5"/>
        <v>2300</v>
      </c>
      <c r="B25">
        <f t="shared" si="0"/>
        <v>27600</v>
      </c>
      <c r="C25" s="31">
        <f t="shared" si="6"/>
        <v>0</v>
      </c>
      <c r="D25" s="31">
        <f t="shared" si="1"/>
        <v>5520</v>
      </c>
      <c r="E25" s="31">
        <f t="shared" si="2"/>
        <v>22080</v>
      </c>
      <c r="G25" s="31">
        <f t="shared" si="3"/>
        <v>0</v>
      </c>
      <c r="H25" s="31">
        <f t="shared" si="4"/>
        <v>5520</v>
      </c>
    </row>
    <row r="26" spans="1:8" x14ac:dyDescent="0.3">
      <c r="A26">
        <f t="shared" si="5"/>
        <v>2400</v>
      </c>
      <c r="B26">
        <f t="shared" si="0"/>
        <v>28800</v>
      </c>
      <c r="C26" s="31">
        <f t="shared" si="6"/>
        <v>0</v>
      </c>
      <c r="D26" s="31">
        <f t="shared" si="1"/>
        <v>5760</v>
      </c>
      <c r="E26" s="31">
        <f t="shared" si="2"/>
        <v>23040</v>
      </c>
      <c r="G26" s="31">
        <f t="shared" si="3"/>
        <v>0</v>
      </c>
      <c r="H26" s="31">
        <f t="shared" si="4"/>
        <v>5760</v>
      </c>
    </row>
    <row r="27" spans="1:8" x14ac:dyDescent="0.3">
      <c r="A27">
        <f t="shared" si="5"/>
        <v>2500</v>
      </c>
      <c r="B27">
        <f t="shared" si="0"/>
        <v>30000</v>
      </c>
      <c r="C27" s="31">
        <f t="shared" si="6"/>
        <v>0</v>
      </c>
      <c r="D27" s="31">
        <f t="shared" si="1"/>
        <v>6000</v>
      </c>
      <c r="E27" s="31">
        <f t="shared" si="2"/>
        <v>24000</v>
      </c>
      <c r="G27" s="31">
        <f t="shared" si="3"/>
        <v>0</v>
      </c>
      <c r="H27" s="31">
        <f t="shared" si="4"/>
        <v>6000</v>
      </c>
    </row>
    <row r="28" spans="1:8" x14ac:dyDescent="0.3">
      <c r="A28">
        <f t="shared" si="5"/>
        <v>2600</v>
      </c>
      <c r="B28">
        <f t="shared" si="0"/>
        <v>31200</v>
      </c>
      <c r="C28" s="31">
        <f t="shared" si="6"/>
        <v>0</v>
      </c>
      <c r="D28" s="31">
        <f t="shared" si="1"/>
        <v>6240</v>
      </c>
      <c r="E28" s="31">
        <f t="shared" si="2"/>
        <v>24960</v>
      </c>
      <c r="G28" s="31">
        <f t="shared" si="3"/>
        <v>0</v>
      </c>
      <c r="H28" s="31">
        <f t="shared" si="4"/>
        <v>6240</v>
      </c>
    </row>
    <row r="29" spans="1:8" x14ac:dyDescent="0.3">
      <c r="A29">
        <f t="shared" si="5"/>
        <v>2700</v>
      </c>
      <c r="B29">
        <f t="shared" si="0"/>
        <v>32400</v>
      </c>
      <c r="C29" s="31">
        <f t="shared" si="6"/>
        <v>0</v>
      </c>
      <c r="D29" s="31">
        <f t="shared" si="1"/>
        <v>6480</v>
      </c>
      <c r="E29" s="31">
        <f t="shared" si="2"/>
        <v>25920</v>
      </c>
      <c r="G29" s="31">
        <f t="shared" si="3"/>
        <v>0</v>
      </c>
      <c r="H29" s="31">
        <f t="shared" si="4"/>
        <v>6480</v>
      </c>
    </row>
    <row r="30" spans="1:8" x14ac:dyDescent="0.3">
      <c r="A30">
        <f t="shared" si="5"/>
        <v>2800</v>
      </c>
      <c r="B30">
        <f t="shared" si="0"/>
        <v>33600</v>
      </c>
      <c r="C30" s="31">
        <f t="shared" si="6"/>
        <v>0</v>
      </c>
      <c r="D30" s="31">
        <f t="shared" si="1"/>
        <v>6720</v>
      </c>
      <c r="E30" s="31">
        <f t="shared" si="2"/>
        <v>26880</v>
      </c>
      <c r="G30" s="31">
        <f t="shared" si="3"/>
        <v>0</v>
      </c>
      <c r="H30" s="31">
        <f t="shared" si="4"/>
        <v>6720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11</vt:i4>
      </vt:variant>
    </vt:vector>
  </HeadingPairs>
  <TitlesOfParts>
    <vt:vector size="23" baseType="lpstr">
      <vt:lpstr>N1</vt:lpstr>
      <vt:lpstr>Sega1</vt:lpstr>
      <vt:lpstr>Sega2</vt:lpstr>
      <vt:lpstr>aeg</vt:lpstr>
      <vt:lpstr>Laenugraafikud</vt:lpstr>
      <vt:lpstr>Taltech1</vt:lpstr>
      <vt:lpstr>Aasta_Palk</vt:lpstr>
      <vt:lpstr>plaan</vt:lpstr>
      <vt:lpstr> </vt:lpstr>
      <vt:lpstr>Graafik1</vt:lpstr>
      <vt:lpstr>Graafiku1 näide</vt:lpstr>
      <vt:lpstr>Palgad</vt:lpstr>
      <vt:lpstr>Palgad!Aastatulu</vt:lpstr>
      <vt:lpstr>Palgad!Algus</vt:lpstr>
      <vt:lpstr>Palgad!Kuutulu</vt:lpstr>
      <vt:lpstr>Palgad!Maksuvaba</vt:lpstr>
      <vt:lpstr>Palgad!piir1</vt:lpstr>
      <vt:lpstr>Palgad!piir2</vt:lpstr>
      <vt:lpstr>Palgad!piir3</vt:lpstr>
      <vt:lpstr>Palgad!Saada</vt:lpstr>
      <vt:lpstr>Palgad!samm</vt:lpstr>
      <vt:lpstr>Palgad!TM_prots</vt:lpstr>
      <vt:lpstr>Palgad!Tulumaks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2026-02-19T12:26:35Z</dcterms:created>
  <dcterms:modified xsi:type="dcterms:W3CDTF">2026-02-19T18:24:49Z</dcterms:modified>
</cp:coreProperties>
</file>