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Desktop\TV\Excel_JK\"/>
    </mc:Choice>
  </mc:AlternateContent>
  <xr:revisionPtr revIDLastSave="0" documentId="13_ncr:1_{BE5C5476-B7FD-4D76-8EC0-A1BBF984BB37}" xr6:coauthVersionLast="47" xr6:coauthVersionMax="47" xr10:uidLastSave="{00000000-0000-0000-0000-000000000000}"/>
  <bookViews>
    <workbookView xWindow="-108" yWindow="-108" windowWidth="23256" windowHeight="12456" tabRatio="845" activeTab="7" xr2:uid="{00000000-000D-0000-FFFF-FFFF00000000}"/>
  </bookViews>
  <sheets>
    <sheet name="N1" sheetId="39" r:id="rId1"/>
    <sheet name="Sega1" sheetId="40" r:id="rId2"/>
    <sheet name="Sega2" sheetId="41" r:id="rId3"/>
    <sheet name="Harjutus" sheetId="43" r:id="rId4"/>
    <sheet name="Harjutus1" sheetId="30" r:id="rId5"/>
    <sheet name="Palk_Andmed" sheetId="42" r:id="rId6"/>
    <sheet name="DATABASE" sheetId="45" r:id="rId7"/>
    <sheet name="Arvutid" sheetId="44" r:id="rId8"/>
    <sheet name="  " sheetId="35" r:id="rId9"/>
    <sheet name="Weekday_red" sheetId="36" r:id="rId10"/>
    <sheet name="Yazzy" sheetId="37" r:id="rId11"/>
    <sheet name=" " sheetId="31" r:id="rId12"/>
    <sheet name="a" sheetId="32" r:id="rId13"/>
    <sheet name="b" sheetId="33" r:id="rId14"/>
    <sheet name="c" sheetId="34" r:id="rId15"/>
    <sheet name="   " sheetId="38" r:id="rId16"/>
    <sheet name="Sisestus_leht" sheetId="29" r:id="rId17"/>
    <sheet name="hinnapakkumine" sheetId="1" r:id="rId18"/>
    <sheet name="Andmetabel" sheetId="28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xlnm._FilterDatabase" localSheetId="6" hidden="1">DATABASE!$A$12:$F$34</definedName>
    <definedName name="andmed" localSheetId="3">'[5]abi '!$B$17:$E$24</definedName>
    <definedName name="andmed" localSheetId="9">[1]Y2_Andmetabel!$A$1:$G$47</definedName>
    <definedName name="andmed" localSheetId="10">[2]Andmetabel!$A$1:$G$47</definedName>
    <definedName name="andmed">Andmetabel!$A$1:$G$47</definedName>
    <definedName name="ek">[6]Aeg!$C$14</definedName>
    <definedName name="elukohad" localSheetId="7" hidden="1">'[3]abi '!$C$7:$C$24</definedName>
    <definedName name="elukohad" localSheetId="3">'[5]abi '!$Q$7:$Q$24</definedName>
    <definedName name="elukohad" hidden="1">'[3]abi '!$C$7:$C$24</definedName>
    <definedName name="EmployeeName">#REF!</definedName>
    <definedName name="Excel_BuiltIn_Print_Area_1">#REF!</definedName>
    <definedName name="inimesi">'[5]abi '!$E$17:$E$24</definedName>
    <definedName name="isikukood">'[5]FunctionIfS '!$B$7:$B$60</definedName>
    <definedName name="k_hinnakiri">[5]Hinnakirjad!$B$4:$E$26</definedName>
    <definedName name="kamp_nimi">Sisestus_leht!$F$1</definedName>
    <definedName name="kat">[5]INDEX!$C$22:$C$27</definedName>
    <definedName name="kirjeldus">OFFSET('[4]Toodete andmed'!$B$5,1,0,COUNTA('[4]Toodete andmed'!$B$6:$B$26),1)</definedName>
    <definedName name="kood" localSheetId="9">[1]Y2_Andmetabel!$A$2:$A$47</definedName>
    <definedName name="kood" localSheetId="10">[2]Andmetabel!$A$2:$A$47</definedName>
    <definedName name="kood">Andmetabel!$A$2:$A$47</definedName>
    <definedName name="lep_nr">Sisestus_leht!$F$2</definedName>
    <definedName name="Lepingu_nr">Sisestus_leht!$C$1</definedName>
    <definedName name="Linnad" localSheetId="7" hidden="1">'[3]abi '!$E$7:$E$12</definedName>
    <definedName name="Linnad" localSheetId="3">'[5]abi '!$S$7:$S$12</definedName>
    <definedName name="Linnad" hidden="1">'[3]abi '!$E$7:$E$12</definedName>
    <definedName name="maks_kga">[5]Hinnakirjad!#REF!</definedName>
    <definedName name="num_tekst">'[5]abi '!$B$4:$B$13</definedName>
    <definedName name="number">[5]INDEX!$B$16</definedName>
    <definedName name="Omanik">'[5]abi '!$C$17:$C$24</definedName>
    <definedName name="Overtime">#REF!</definedName>
    <definedName name="piirkond">OFFSET('[4]Toodete andmed'!$H$5,1,0,COUNT('[4]Toodete andmed'!$G$6:$G$23),1)</definedName>
    <definedName name="pind">'[5]abi '!$D$17:$D$24</definedName>
    <definedName name="StartDay">#REF!</definedName>
    <definedName name="tariif">[5]INDEX!$D$22:$D$27</definedName>
    <definedName name="tariifid">'[5]abi '!$F$7:$O$7</definedName>
    <definedName name="tasu">Sisestus_leht!$F$3</definedName>
    <definedName name="TimeData">#REF!</definedName>
    <definedName name="tunde">[5]INDEX!$E$22:$E$27</definedName>
    <definedName name="v">[6]Aeg!$C$15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36" l="1"/>
  <c r="B4" i="36" s="1"/>
  <c r="C4" i="36" s="1"/>
  <c r="D4" i="36" s="1"/>
  <c r="E4" i="36" s="1"/>
  <c r="F4" i="36" s="1"/>
  <c r="G4" i="36" s="1"/>
  <c r="H4" i="36" s="1"/>
  <c r="I4" i="36" s="1"/>
  <c r="J4" i="36" s="1"/>
  <c r="K4" i="36" s="1"/>
  <c r="L4" i="36" s="1"/>
  <c r="M4" i="36" s="1"/>
  <c r="N4" i="36" s="1"/>
  <c r="O4" i="36" s="1"/>
  <c r="P4" i="36" s="1"/>
  <c r="Q4" i="36" s="1"/>
  <c r="R4" i="36" s="1"/>
  <c r="F7" i="34" l="1"/>
  <c r="F8" i="34"/>
  <c r="F9" i="34"/>
  <c r="F10" i="34"/>
  <c r="F11" i="34"/>
  <c r="F12" i="34"/>
  <c r="F13" i="34"/>
  <c r="F14" i="34"/>
  <c r="F15" i="34"/>
  <c r="F16" i="34"/>
  <c r="F17" i="34"/>
  <c r="F18" i="34"/>
  <c r="F19" i="34"/>
  <c r="F20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F34" i="34"/>
  <c r="F35" i="34"/>
  <c r="F36" i="34"/>
  <c r="F37" i="34"/>
  <c r="F38" i="34"/>
  <c r="F39" i="34"/>
  <c r="F40" i="34"/>
  <c r="F41" i="34"/>
  <c r="F42" i="34"/>
  <c r="F43" i="34"/>
  <c r="F44" i="34"/>
  <c r="F45" i="34"/>
  <c r="F46" i="34"/>
  <c r="F47" i="34"/>
  <c r="F48" i="34"/>
  <c r="F49" i="34"/>
  <c r="F50" i="34"/>
  <c r="F51" i="34"/>
  <c r="F52" i="34"/>
  <c r="F53" i="34"/>
  <c r="F54" i="34"/>
  <c r="F55" i="34"/>
  <c r="F56" i="34"/>
  <c r="F57" i="34"/>
  <c r="F58" i="34"/>
  <c r="F59" i="34"/>
  <c r="F60" i="34"/>
  <c r="F61" i="34"/>
  <c r="F62" i="34"/>
  <c r="F63" i="34"/>
  <c r="F64" i="34"/>
  <c r="F65" i="34"/>
  <c r="F66" i="34"/>
  <c r="O6" i="33"/>
  <c r="O102" i="33" s="1"/>
  <c r="O7" i="33"/>
  <c r="O8" i="33"/>
  <c r="O9" i="33"/>
  <c r="O10" i="33"/>
  <c r="O11" i="33"/>
  <c r="O12" i="33"/>
  <c r="O13" i="33"/>
  <c r="O14" i="33"/>
  <c r="O15" i="33"/>
  <c r="O16" i="33"/>
  <c r="O17" i="33"/>
  <c r="O18" i="33"/>
  <c r="O19" i="33"/>
  <c r="O20" i="33"/>
  <c r="O21" i="33"/>
  <c r="O22" i="33"/>
  <c r="O23" i="33"/>
  <c r="O24" i="33"/>
  <c r="O25" i="33"/>
  <c r="O26" i="33"/>
  <c r="O27" i="33"/>
  <c r="O28" i="33"/>
  <c r="O29" i="33"/>
  <c r="O30" i="33"/>
  <c r="O31" i="33"/>
  <c r="O32" i="33"/>
  <c r="O33" i="33"/>
  <c r="O34" i="33"/>
  <c r="O35" i="33"/>
  <c r="O36" i="33"/>
  <c r="O37" i="33"/>
  <c r="O38" i="33"/>
  <c r="O39" i="33"/>
  <c r="O40" i="33"/>
  <c r="O41" i="33"/>
  <c r="O42" i="33"/>
  <c r="O43" i="33"/>
  <c r="O44" i="33"/>
  <c r="O45" i="33"/>
  <c r="O46" i="33"/>
  <c r="O47" i="33"/>
  <c r="O48" i="33"/>
  <c r="O49" i="33"/>
  <c r="O50" i="33"/>
  <c r="O51" i="33"/>
  <c r="O52" i="33"/>
  <c r="O53" i="33"/>
  <c r="O54" i="33"/>
  <c r="O55" i="33"/>
  <c r="O56" i="33"/>
  <c r="O57" i="33"/>
  <c r="O58" i="33"/>
  <c r="O59" i="33"/>
  <c r="O60" i="33"/>
  <c r="O61" i="33"/>
  <c r="O62" i="33"/>
  <c r="O63" i="33"/>
  <c r="O64" i="33"/>
  <c r="O65" i="33"/>
  <c r="O66" i="33"/>
  <c r="O67" i="33"/>
  <c r="O68" i="33"/>
  <c r="O69" i="33"/>
  <c r="O70" i="33"/>
  <c r="O71" i="33"/>
  <c r="O72" i="33"/>
  <c r="O73" i="33"/>
  <c r="O74" i="33"/>
  <c r="O75" i="33"/>
  <c r="O76" i="33"/>
  <c r="O77" i="33"/>
  <c r="O78" i="33"/>
  <c r="O79" i="33"/>
  <c r="O80" i="33"/>
  <c r="O81" i="33"/>
  <c r="O82" i="33"/>
  <c r="O83" i="33"/>
  <c r="O84" i="33"/>
  <c r="O85" i="33"/>
  <c r="O86" i="33"/>
  <c r="O87" i="33"/>
  <c r="O88" i="33"/>
  <c r="O89" i="33"/>
  <c r="O90" i="33"/>
  <c r="O91" i="33"/>
  <c r="O92" i="33"/>
  <c r="O93" i="33"/>
  <c r="O94" i="33"/>
  <c r="O95" i="33"/>
  <c r="O96" i="33"/>
  <c r="O97" i="33"/>
  <c r="O98" i="33"/>
  <c r="O99" i="33"/>
  <c r="O100" i="33"/>
  <c r="O101" i="33"/>
  <c r="I102" i="33"/>
  <c r="J102" i="33"/>
  <c r="K102" i="33"/>
  <c r="L102" i="33"/>
  <c r="M102" i="33"/>
  <c r="N102" i="33"/>
  <c r="D5" i="1" l="1"/>
  <c r="D6" i="1"/>
  <c r="D3" i="1"/>
  <c r="D4" i="1"/>
  <c r="J10" i="1"/>
  <c r="J11" i="1"/>
  <c r="J12" i="1"/>
  <c r="J13" i="1"/>
  <c r="J9" i="1"/>
  <c r="H11" i="29"/>
  <c r="G11" i="29"/>
  <c r="H10" i="29"/>
  <c r="G10" i="29"/>
  <c r="H9" i="29"/>
  <c r="G9" i="29"/>
  <c r="H8" i="29"/>
  <c r="G8" i="29"/>
  <c r="A3" i="28"/>
  <c r="A4" i="28"/>
  <c r="A5" i="28"/>
  <c r="A6" i="28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A24" i="28"/>
  <c r="A25" i="28"/>
  <c r="A26" i="28"/>
  <c r="A27" i="28"/>
  <c r="A28" i="28"/>
  <c r="A29" i="28"/>
  <c r="A30" i="28"/>
  <c r="A31" i="28"/>
  <c r="A32" i="28"/>
  <c r="A33" i="28"/>
  <c r="A34" i="28"/>
  <c r="A35" i="28"/>
  <c r="A36" i="28"/>
  <c r="A37" i="28"/>
  <c r="A38" i="28"/>
  <c r="A39" i="28"/>
  <c r="A40" i="28"/>
  <c r="A41" i="28"/>
  <c r="A42" i="28"/>
  <c r="A43" i="28"/>
  <c r="A44" i="28"/>
  <c r="A45" i="28"/>
  <c r="A46" i="28"/>
  <c r="A47" i="28"/>
  <c r="A2" i="28"/>
  <c r="M4" i="1"/>
  <c r="I12" i="1" l="1"/>
  <c r="K12" i="1" s="1"/>
  <c r="H11" i="1"/>
  <c r="L11" i="1" s="1"/>
  <c r="I13" i="1"/>
  <c r="K13" i="1" s="1"/>
  <c r="I10" i="1"/>
  <c r="K10" i="1" s="1"/>
  <c r="H10" i="1"/>
  <c r="L10" i="1" s="1"/>
  <c r="I9" i="29"/>
  <c r="I10" i="29"/>
  <c r="I11" i="29"/>
  <c r="I8" i="29"/>
  <c r="H9" i="1"/>
  <c r="L9" i="1" s="1"/>
  <c r="I9" i="1"/>
  <c r="K9" i="1" s="1"/>
  <c r="I11" i="1"/>
  <c r="K11" i="1" s="1"/>
  <c r="G14" i="1"/>
  <c r="H12" i="1"/>
  <c r="L12" i="1" s="1"/>
  <c r="H13" i="1"/>
  <c r="L13" i="1" s="1"/>
  <c r="I7" i="29"/>
  <c r="M10" i="1" l="1"/>
  <c r="M12" i="1"/>
  <c r="M11" i="1"/>
  <c r="L14" i="1"/>
  <c r="M17" i="1" s="1"/>
  <c r="I14" i="1"/>
  <c r="M15" i="1" s="1"/>
  <c r="M13" i="1"/>
  <c r="H14" i="1"/>
  <c r="K14" i="1"/>
  <c r="M16" i="1" s="1"/>
  <c r="M9" i="1"/>
  <c r="M18" i="1" l="1"/>
  <c r="M19" i="1" s="1"/>
  <c r="M20" i="1" s="1"/>
  <c r="M14" i="1"/>
</calcChain>
</file>

<file path=xl/sharedStrings.xml><?xml version="1.0" encoding="utf-8"?>
<sst xmlns="http://schemas.openxmlformats.org/spreadsheetml/2006/main" count="1651" uniqueCount="463">
  <si>
    <t>Kontaktisik:</t>
  </si>
  <si>
    <t>Kuupäev:</t>
  </si>
  <si>
    <t>Kleebiste tootmine</t>
  </si>
  <si>
    <t>Hinnakirja hind</t>
  </si>
  <si>
    <t>Kliendi soodustus</t>
  </si>
  <si>
    <t>Käibemaks 20%</t>
  </si>
  <si>
    <t>Rakvere</t>
  </si>
  <si>
    <t>Viljandi</t>
  </si>
  <si>
    <t>Haapsalu</t>
  </si>
  <si>
    <t>Hinnapakkumine nr:</t>
  </si>
  <si>
    <t>51-EK12/119</t>
  </si>
  <si>
    <t>Tellija:</t>
  </si>
  <si>
    <t>Reklaamija:</t>
  </si>
  <si>
    <t>Pakkumise koostas:</t>
  </si>
  <si>
    <t>Telefon:</t>
  </si>
  <si>
    <t>linn/maakond</t>
  </si>
  <si>
    <t>tähis</t>
  </si>
  <si>
    <t>nädal</t>
  </si>
  <si>
    <t>kuupäevad</t>
  </si>
  <si>
    <t>nädalate arv</t>
  </si>
  <si>
    <t>kogus sõidukeid</t>
  </si>
  <si>
    <t>kogus kleebiseid</t>
  </si>
  <si>
    <t>hinnakirja hind</t>
  </si>
  <si>
    <t>soodustus %</t>
  </si>
  <si>
    <t>soodustuse summa</t>
  </si>
  <si>
    <t>kleebiste tootmine</t>
  </si>
  <si>
    <t>netto hind EUR</t>
  </si>
  <si>
    <t>Kuressaare</t>
  </si>
  <si>
    <t>HIND KOKKU</t>
  </si>
  <si>
    <t>Hind koos käibemaksuga</t>
  </si>
  <si>
    <t>B012006</t>
  </si>
  <si>
    <t>Hiiumaa</t>
  </si>
  <si>
    <t>Ida-Virumaa</t>
  </si>
  <si>
    <t>Jõgeva maakond</t>
  </si>
  <si>
    <t>Jõhvi</t>
  </si>
  <si>
    <t>Järvamaa</t>
  </si>
  <si>
    <t>K-Järve</t>
  </si>
  <si>
    <t>Läänemaa</t>
  </si>
  <si>
    <t>Lääne-Virumaa</t>
  </si>
  <si>
    <t>Maardu</t>
  </si>
  <si>
    <t>Maardu-Tallinn</t>
  </si>
  <si>
    <t>Narva</t>
  </si>
  <si>
    <t>Narva-Jõesuu</t>
  </si>
  <si>
    <t>Paide</t>
  </si>
  <si>
    <t>Põltsamaa</t>
  </si>
  <si>
    <t>Põlva maakond</t>
  </si>
  <si>
    <t>Pärnu maakond</t>
  </si>
  <si>
    <t>M.K. Reis-X Haapsalu</t>
  </si>
  <si>
    <t>Reisipaus</t>
  </si>
  <si>
    <t>Harjumaa Liinid</t>
  </si>
  <si>
    <t>Hansabuss</t>
  </si>
  <si>
    <t>Harjumaa</t>
  </si>
  <si>
    <t>Mulgi Reisid</t>
  </si>
  <si>
    <t>Narva Bussiveod</t>
  </si>
  <si>
    <t>Järve Bussipark</t>
  </si>
  <si>
    <t>Ekspress Auto L</t>
  </si>
  <si>
    <t>Jõgeva</t>
  </si>
  <si>
    <t>Eltor</t>
  </si>
  <si>
    <t>Atko Trans</t>
  </si>
  <si>
    <t>Harjumaa Liinid Saaremaa</t>
  </si>
  <si>
    <t>GoBus Rakvere</t>
  </si>
  <si>
    <t>Põlva</t>
  </si>
  <si>
    <t>Harjumaa Liinid Põlva</t>
  </si>
  <si>
    <t>Pärnu</t>
  </si>
  <si>
    <t>GoBus Pärnu</t>
  </si>
  <si>
    <t>M.K. Reis-X Pärnu</t>
  </si>
  <si>
    <t>Pärnu-Tallinn</t>
  </si>
  <si>
    <t>Pärnu-Tartu</t>
  </si>
  <si>
    <t>M.K. Reis-X</t>
  </si>
  <si>
    <t>Rapla</t>
  </si>
  <si>
    <t>Rapla Bussipark</t>
  </si>
  <si>
    <t>Rapla maakond</t>
  </si>
  <si>
    <t>Saaremaa</t>
  </si>
  <si>
    <t>Tallinn-Pärnu</t>
  </si>
  <si>
    <t>Tallinn-Riia</t>
  </si>
  <si>
    <t>Tallinn-Tartu</t>
  </si>
  <si>
    <t>Tartu maakond</t>
  </si>
  <si>
    <t>Tarbus</t>
  </si>
  <si>
    <t>Türi</t>
  </si>
  <si>
    <t>Valga</t>
  </si>
  <si>
    <t>Atko Trans Valga</t>
  </si>
  <si>
    <t>Valga maakond</t>
  </si>
  <si>
    <t>MTG Viljandi</t>
  </si>
  <si>
    <t>Viljandi maakond</t>
  </si>
  <si>
    <t>liin</t>
  </si>
  <si>
    <t>vedaja</t>
  </si>
  <si>
    <t>Reg_kood</t>
  </si>
  <si>
    <t>Aadress</t>
  </si>
  <si>
    <t>Indeks</t>
  </si>
  <si>
    <t>Linn</t>
  </si>
  <si>
    <t>Vedaja</t>
  </si>
  <si>
    <t>Kood</t>
  </si>
  <si>
    <t>Alguskuupäev</t>
  </si>
  <si>
    <t>Lõppkuupäev</t>
  </si>
  <si>
    <t>Lepingu nr</t>
  </si>
  <si>
    <t>Algusnädal</t>
  </si>
  <si>
    <t>Lõpu nädal</t>
  </si>
  <si>
    <t>Kampaania nimi</t>
  </si>
  <si>
    <t>Tasu suurus</t>
  </si>
  <si>
    <t>Lepingu Nr</t>
  </si>
  <si>
    <t>Nädalaid</t>
  </si>
  <si>
    <t>Nr</t>
  </si>
  <si>
    <t>Soodustuse%</t>
  </si>
  <si>
    <t>Kroodi tn 8</t>
  </si>
  <si>
    <t>Temptrans AS</t>
  </si>
  <si>
    <t xml:space="preserve">Kollino küla Antsla vald </t>
  </si>
  <si>
    <t>Võrumaa</t>
  </si>
  <si>
    <t>Taisto Transport AS</t>
  </si>
  <si>
    <t>Ringtee 25</t>
  </si>
  <si>
    <t>Tartu</t>
  </si>
  <si>
    <t>Tallinna mnt 3</t>
  </si>
  <si>
    <t>Kadastiku 51</t>
  </si>
  <si>
    <t>Pargi tn 5A</t>
  </si>
  <si>
    <t>Fr. R. Kreutzwaldi 26B</t>
  </si>
  <si>
    <t>Pargi tn 5B</t>
  </si>
  <si>
    <t>Jrk nr</t>
  </si>
  <si>
    <t>Kirjeldus</t>
  </si>
  <si>
    <t>Kogus</t>
  </si>
  <si>
    <t>Arvekuupäev</t>
  </si>
  <si>
    <t>Hind</t>
  </si>
  <si>
    <t>Soodustus</t>
  </si>
  <si>
    <t>Pliiats</t>
  </si>
  <si>
    <t>Vihik</t>
  </si>
  <si>
    <t>Printer</t>
  </si>
  <si>
    <t>Hiir</t>
  </si>
  <si>
    <t>Hiirematt</t>
  </si>
  <si>
    <t>Kõlarid</t>
  </si>
  <si>
    <t>Kokku:</t>
  </si>
  <si>
    <t>Kokkuvõte:</t>
  </si>
  <si>
    <t>Vajalikud andmed soodustuseks:</t>
  </si>
  <si>
    <t>Arveid välja saadetud:</t>
  </si>
  <si>
    <t>Soodustus:</t>
  </si>
  <si>
    <t>Arve Summa kokku 5 sendi täpsusega:</t>
  </si>
  <si>
    <t>Arve enne:</t>
  </si>
  <si>
    <t>Kõige suurem arve summa:</t>
  </si>
  <si>
    <t>Summa üle:</t>
  </si>
  <si>
    <t>Kõige väikseim arve summa:</t>
  </si>
  <si>
    <t>Keskmine arve summa:</t>
  </si>
  <si>
    <t>Üle 50 € arveid esitati (mitmel korral):</t>
  </si>
  <si>
    <t>K.Irp</t>
  </si>
  <si>
    <t>Firma 123</t>
  </si>
  <si>
    <t>1. Arvekuupäev näita kujul N: 03.05.2025</t>
  </si>
  <si>
    <r>
      <t xml:space="preserve">Hind kokku 
</t>
    </r>
    <r>
      <rPr>
        <sz val="8"/>
        <rFont val="Arial"/>
        <family val="2"/>
      </rPr>
      <t>(Ümardada 2 kohta peale koma)</t>
    </r>
  </si>
  <si>
    <t>Enne 10.04.2025 (G12) esitatud arve summa kokku:</t>
  </si>
  <si>
    <t>2. Soodustus arvutada arvetele mis on esitatud enne 10.04.2025 ja arve summa on üle 50. Soodustus kehtib arve summast 8%</t>
  </si>
  <si>
    <t>P. UUK</t>
  </si>
  <si>
    <t>Reklaam 1</t>
  </si>
  <si>
    <t>Haapsalu_Reisipaus</t>
  </si>
  <si>
    <t>Kivi&amp;Co</t>
  </si>
  <si>
    <t>Päev</t>
  </si>
  <si>
    <t>Kuu</t>
  </si>
  <si>
    <t>Sisestamise kuupäev</t>
  </si>
  <si>
    <t>Tuua välja kuud ja päevad. N: Jaanuar; Laupäev</t>
  </si>
  <si>
    <t>KULUD KOKKU</t>
  </si>
  <si>
    <t>Erisoodustusmaks õppelaenudelt</t>
  </si>
  <si>
    <t>0002</t>
  </si>
  <si>
    <t>Personalikuludega kaasnevad maksud ja sotsiaalkindlustusmaksed</t>
  </si>
  <si>
    <t>00</t>
  </si>
  <si>
    <t>Võru Maavalitsus</t>
  </si>
  <si>
    <t>09</t>
  </si>
  <si>
    <t>10</t>
  </si>
  <si>
    <t>Õppelaenude põhiosa kustutamine</t>
  </si>
  <si>
    <t>0001</t>
  </si>
  <si>
    <t>Erisoodustused</t>
  </si>
  <si>
    <t>Viljandi Lasteabi- ja Sotsiaalkeskus</t>
  </si>
  <si>
    <t>Viljandi Maavalitsus</t>
  </si>
  <si>
    <t>Valga Maavalitsus</t>
  </si>
  <si>
    <t>Tartu Väikelastekodu Käopesa</t>
  </si>
  <si>
    <t>Elva Väikelastekodu</t>
  </si>
  <si>
    <t>Tartu Maavalitsus</t>
  </si>
  <si>
    <t>Kuressaare Väikelastekodu</t>
  </si>
  <si>
    <t>Saare Maavalitsus</t>
  </si>
  <si>
    <t>Maidla Lastekodu</t>
  </si>
  <si>
    <t>Rapla Maavalitsus</t>
  </si>
  <si>
    <t>Pärnu Lastekodu</t>
  </si>
  <si>
    <t>Pärnu Maavalitsus</t>
  </si>
  <si>
    <t>Tilsi Lastekodu</t>
  </si>
  <si>
    <t>Põlva Maavalitsus</t>
  </si>
  <si>
    <t>Lääne-Viru Maavalitsus</t>
  </si>
  <si>
    <t>Haapsalu Väikelastekodu</t>
  </si>
  <si>
    <t>Palivere Laste- ja Noortekodu</t>
  </si>
  <si>
    <t>Lääne Maavalitsus</t>
  </si>
  <si>
    <t>Järva Maavalitsus</t>
  </si>
  <si>
    <t>Võisiku Hooldekodu</t>
  </si>
  <si>
    <t>Jõgeva Maavalitsus</t>
  </si>
  <si>
    <t>Narva-Jõesuu Lastekodu</t>
  </si>
  <si>
    <t>Narva-Jõesuu Hooldekodu</t>
  </si>
  <si>
    <t>Narva Lastekodu</t>
  </si>
  <si>
    <t>Ida-Viru Maavalitsus</t>
  </si>
  <si>
    <t>Hiiu Maavalitsus</t>
  </si>
  <si>
    <t>Harju Maavalitsus</t>
  </si>
  <si>
    <t>Sisekaitseakadeemia</t>
  </si>
  <si>
    <t>08</t>
  </si>
  <si>
    <t>Siseministeeriumi infotehnoloogia- ja arenduskeskus</t>
  </si>
  <si>
    <t>07</t>
  </si>
  <si>
    <t>Ida-Eesti Päästekeskus</t>
  </si>
  <si>
    <t>06</t>
  </si>
  <si>
    <t>Lääne-Eesti Päästekeskus</t>
  </si>
  <si>
    <t>Lõuna-Eesti Päästekeskus</t>
  </si>
  <si>
    <t>Põhja-Eesti Päästekeskus</t>
  </si>
  <si>
    <t>Häirekeskus</t>
  </si>
  <si>
    <t>Päästeamet</t>
  </si>
  <si>
    <t>Keskkriminaalpolitsei</t>
  </si>
  <si>
    <t>05</t>
  </si>
  <si>
    <t>Lääne Politseiprefektuur</t>
  </si>
  <si>
    <t>Lõuna Politseiprefektuur</t>
  </si>
  <si>
    <t>Põhja Politseiprefektuur</t>
  </si>
  <si>
    <t>Julgestuspolitsei</t>
  </si>
  <si>
    <t>Ida Politseiprefektuur</t>
  </si>
  <si>
    <t>Politseiamet</t>
  </si>
  <si>
    <t>Piirivalveamet</t>
  </si>
  <si>
    <t>04</t>
  </si>
  <si>
    <t>Kodakondsus- ja Migratsiooniamet</t>
  </si>
  <si>
    <t>03</t>
  </si>
  <si>
    <t>Kaitsepolitseiamet</t>
  </si>
  <si>
    <t>02</t>
  </si>
  <si>
    <t>Siseministeerium</t>
  </si>
  <si>
    <t>01</t>
  </si>
  <si>
    <t>Riigile ja riigiasutustele</t>
  </si>
  <si>
    <t>4500.00</t>
  </si>
  <si>
    <t>Täpsustatud eelarve</t>
  </si>
  <si>
    <t>Muudatus 4</t>
  </si>
  <si>
    <t>Muudatus (juuni 2)</t>
  </si>
  <si>
    <t>Muudatus (juuni)</t>
  </si>
  <si>
    <t>Muudatus (märts)</t>
  </si>
  <si>
    <t>Muudatus (jaanuar)</t>
  </si>
  <si>
    <t>Eelarve</t>
  </si>
  <si>
    <t>Lisatunnuse kirjeldus</t>
  </si>
  <si>
    <t>Lisa-tunnus</t>
  </si>
  <si>
    <t>Artikli alajaotise kirjeldus</t>
  </si>
  <si>
    <t>Artikkel/artikli alajaotis</t>
  </si>
  <si>
    <t>Kulu-allikas (00-80)</t>
  </si>
  <si>
    <t>Asutuse nimi</t>
  </si>
  <si>
    <t>Järje-tunnus</t>
  </si>
  <si>
    <t>Jagu</t>
  </si>
  <si>
    <t>Tuua välja Täpsustatud eelarve summad Asutuste kaupa. 1) Risttabel 2) SumIF</t>
  </si>
  <si>
    <t>Tuua välja eraldi lehele kõigi asutuste nimekiri</t>
  </si>
  <si>
    <t>T</t>
  </si>
  <si>
    <t>R</t>
  </si>
  <si>
    <t>P</t>
  </si>
  <si>
    <t>N</t>
  </si>
  <si>
    <t>L</t>
  </si>
  <si>
    <t>K</t>
  </si>
  <si>
    <t>E</t>
  </si>
  <si>
    <t>D</t>
  </si>
  <si>
    <t xml:space="preserve"> Pärnu</t>
  </si>
  <si>
    <t>C</t>
  </si>
  <si>
    <t>B</t>
  </si>
  <si>
    <t>A</t>
  </si>
  <si>
    <t xml:space="preserve">Tallinn </t>
  </si>
  <si>
    <t>Kogus korda koefitsient</t>
  </si>
  <si>
    <t>Makstud välja</t>
  </si>
  <si>
    <t>kokku koos käibemaksuga</t>
  </si>
  <si>
    <t>käibemaks</t>
  </si>
  <si>
    <t>kokku</t>
  </si>
  <si>
    <t>hind</t>
  </si>
  <si>
    <t>kogus</t>
  </si>
  <si>
    <t>kood nr</t>
  </si>
  <si>
    <t>kood</t>
  </si>
  <si>
    <t>Piirkond</t>
  </si>
  <si>
    <t>Määrata igale koodile koefitsient (A=1; B=2; C=3 jne Iga järgmine täht on järgine number)</t>
  </si>
  <si>
    <t>Tuua välja piirkonna ja koodi alusel koguste summad. Kogused. N: Tartu A 65; Rakvere A 45 jne</t>
  </si>
  <si>
    <t>Tuua välja kuude alusel (makstud välja) kogused. N: Jaanuar 58 Veebruar 83 jne</t>
  </si>
  <si>
    <t>Arvutada käibemaksud ja lõpphinnad</t>
  </si>
  <si>
    <t>mees 1</t>
  </si>
  <si>
    <t>mees 2</t>
  </si>
  <si>
    <t>mees 3</t>
  </si>
  <si>
    <t>mees 4</t>
  </si>
  <si>
    <t>mees 5</t>
  </si>
  <si>
    <t>mees 6</t>
  </si>
  <si>
    <t>Seis</t>
  </si>
  <si>
    <t>Preemia</t>
  </si>
  <si>
    <t>Kokku</t>
  </si>
  <si>
    <t>Paar</t>
  </si>
  <si>
    <t>2 Paari</t>
  </si>
  <si>
    <t>3-ik</t>
  </si>
  <si>
    <t>4-ik</t>
  </si>
  <si>
    <t>Väike Rivi</t>
  </si>
  <si>
    <t>Suur Rivi</t>
  </si>
  <si>
    <t>Maja</t>
  </si>
  <si>
    <t>Juhus</t>
  </si>
  <si>
    <t>Veenus</t>
  </si>
  <si>
    <t>Tulemus</t>
  </si>
  <si>
    <t>k.m</t>
  </si>
  <si>
    <t>Sum</t>
  </si>
  <si>
    <t>Summeerib</t>
  </si>
  <si>
    <t>USD</t>
  </si>
  <si>
    <t>Average</t>
  </si>
  <si>
    <t>Keskmine</t>
  </si>
  <si>
    <t>alates</t>
  </si>
  <si>
    <t>Count</t>
  </si>
  <si>
    <t>Loendab numbreid</t>
  </si>
  <si>
    <t>soodustus</t>
  </si>
  <si>
    <t>CountA</t>
  </si>
  <si>
    <t>Loendab täidetud lahtreid</t>
  </si>
  <si>
    <t>Kaup</t>
  </si>
  <si>
    <t>Kategooria</t>
  </si>
  <si>
    <t>Hind+ käibemaks</t>
  </si>
  <si>
    <t>Grupp</t>
  </si>
  <si>
    <t>Soodus</t>
  </si>
  <si>
    <t>Nimi grupiga</t>
  </si>
  <si>
    <t>Vorst</t>
  </si>
  <si>
    <t>Liha</t>
  </si>
  <si>
    <t>Vorst 1</t>
  </si>
  <si>
    <t>INT</t>
  </si>
  <si>
    <t>Täisarv, ümardatakse nulli suunas</t>
  </si>
  <si>
    <t>Vorst 2</t>
  </si>
  <si>
    <t>Round</t>
  </si>
  <si>
    <t>Määratakse kohtade arv, kust ümardatakse</t>
  </si>
  <si>
    <t>Juust</t>
  </si>
  <si>
    <t>Piim</t>
  </si>
  <si>
    <t>RoundUP</t>
  </si>
  <si>
    <t>Määratakse kohtade arv, kust ümardatakse, Ümardamine üles</t>
  </si>
  <si>
    <t>Juust 1</t>
  </si>
  <si>
    <t>RoundDown</t>
  </si>
  <si>
    <t>Määratakse kohtade arv, kust ümardatakse, Ümardamine alla</t>
  </si>
  <si>
    <t>Juust 2</t>
  </si>
  <si>
    <t>Leib</t>
  </si>
  <si>
    <t>Teravili</t>
  </si>
  <si>
    <t>Mround</t>
  </si>
  <si>
    <t>Määratakse ümardamise samm</t>
  </si>
  <si>
    <t>Sai</t>
  </si>
  <si>
    <t>Ceiling</t>
  </si>
  <si>
    <t>Määratakse ümardamise samm Ümardamine üles</t>
  </si>
  <si>
    <t>Leib 1</t>
  </si>
  <si>
    <t>Floor</t>
  </si>
  <si>
    <t>Määratakse ümardamise samm Ümardamine alla</t>
  </si>
  <si>
    <t>Sai 1</t>
  </si>
  <si>
    <t>Leib 2</t>
  </si>
  <si>
    <t>IF</t>
  </si>
  <si>
    <t>Sai 2</t>
  </si>
  <si>
    <t>AND</t>
  </si>
  <si>
    <t>OR</t>
  </si>
  <si>
    <t>0[blue][&gt;100];-0[red][&lt;0];"telli juurde";"Viga[cyan]</t>
  </si>
  <si>
    <t>Loendus</t>
  </si>
  <si>
    <t>Summa</t>
  </si>
  <si>
    <t>Countif</t>
  </si>
  <si>
    <t>Loenda tingimuse alusel</t>
  </si>
  <si>
    <t>…IFS</t>
  </si>
  <si>
    <t>Mitme kriteeriumiga funktsioonid</t>
  </si>
  <si>
    <t>tere</t>
  </si>
  <si>
    <t>Loendus ...If</t>
  </si>
  <si>
    <t>Summa …IF</t>
  </si>
  <si>
    <t>Allahinnatud</t>
  </si>
  <si>
    <t>Alghind</t>
  </si>
  <si>
    <t>Mai</t>
  </si>
  <si>
    <t>Juuni</t>
  </si>
  <si>
    <t>Juuli</t>
  </si>
  <si>
    <t>Kaup1</t>
  </si>
  <si>
    <t>Kaup2</t>
  </si>
  <si>
    <t>Kaup3</t>
  </si>
  <si>
    <t>Kaup4</t>
  </si>
  <si>
    <t>Kaup5</t>
  </si>
  <si>
    <t>Kaup6</t>
  </si>
  <si>
    <t>Kaup7</t>
  </si>
  <si>
    <t>Kaup8</t>
  </si>
  <si>
    <t>Kaup9</t>
  </si>
  <si>
    <t>Kaup10</t>
  </si>
  <si>
    <t>Viimasesse lahtrisse peaks tulema selline arv.</t>
  </si>
  <si>
    <t>Muuta tabeli väljanägemine täpselt samaks mis oli lehel Sega 1</t>
  </si>
  <si>
    <t>Tulumaks</t>
  </si>
  <si>
    <t>Maksuvaba</t>
  </si>
  <si>
    <t>Töötuskindlustus</t>
  </si>
  <si>
    <t>Kogumispension</t>
  </si>
  <si>
    <t>Perenimi</t>
  </si>
  <si>
    <t>Eesnimi</t>
  </si>
  <si>
    <t>Staatus</t>
  </si>
  <si>
    <t>Palk</t>
  </si>
  <si>
    <t>Muu tasu</t>
  </si>
  <si>
    <t>Tasu kokku</t>
  </si>
  <si>
    <t>Töötus kindlustus</t>
  </si>
  <si>
    <t>Pension</t>
  </si>
  <si>
    <t>Kätte</t>
  </si>
  <si>
    <t>Kuusk</t>
  </si>
  <si>
    <t>Aadu</t>
  </si>
  <si>
    <t>PK</t>
  </si>
  <si>
    <t>X</t>
  </si>
  <si>
    <t>Kask</t>
  </si>
  <si>
    <t>Eedi</t>
  </si>
  <si>
    <t>KK</t>
  </si>
  <si>
    <t>Mänd</t>
  </si>
  <si>
    <t>Aare</t>
  </si>
  <si>
    <t>Haab</t>
  </si>
  <si>
    <t>Maali</t>
  </si>
  <si>
    <t>Kivi</t>
  </si>
  <si>
    <t>Kalle</t>
  </si>
  <si>
    <t>Pärn</t>
  </si>
  <si>
    <t>Margus</t>
  </si>
  <si>
    <t>Mare</t>
  </si>
  <si>
    <t>Sõnajalg</t>
  </si>
  <si>
    <t xml:space="preserve">Torim </t>
  </si>
  <si>
    <t>Eve</t>
  </si>
  <si>
    <t>JAP</t>
  </si>
  <si>
    <t xml:space="preserve">Müüdud kaubad ja kogused </t>
  </si>
  <si>
    <t>Müüja eesnimi</t>
  </si>
  <si>
    <t>Müüja perekonnanimi</t>
  </si>
  <si>
    <t>Alghind (käibemaksuta)</t>
  </si>
  <si>
    <t>JH</t>
  </si>
  <si>
    <t>Lõpphind (Käibemaksuga)</t>
  </si>
  <si>
    <t>Lõpphind USD</t>
  </si>
  <si>
    <t>Lõpphind 
Jeeni</t>
  </si>
  <si>
    <t>Märts</t>
  </si>
  <si>
    <t>April</t>
  </si>
  <si>
    <t>XA-1</t>
  </si>
  <si>
    <t>Alla</t>
  </si>
  <si>
    <t>Tamm</t>
  </si>
  <si>
    <t>XY-45</t>
  </si>
  <si>
    <t>Juku</t>
  </si>
  <si>
    <t>XC-6</t>
  </si>
  <si>
    <t>Vadim</t>
  </si>
  <si>
    <t>Vaher</t>
  </si>
  <si>
    <t>XZ-4</t>
  </si>
  <si>
    <t>Vera</t>
  </si>
  <si>
    <t>Kastan</t>
  </si>
  <si>
    <t>XX-2</t>
  </si>
  <si>
    <t>Müügisummad</t>
  </si>
  <si>
    <t>Muutus</t>
  </si>
  <si>
    <t>Müüja nimi</t>
  </si>
  <si>
    <t>Suurenenud</t>
  </si>
  <si>
    <t>Vähenenud</t>
  </si>
  <si>
    <t>Sama</t>
  </si>
  <si>
    <t>Kuupäev</t>
  </si>
  <si>
    <t>Arvuti</t>
  </si>
  <si>
    <t>Arv</t>
  </si>
  <si>
    <t>Maksumus</t>
  </si>
  <si>
    <t>Koostada arvutite müükide tabeli alusel järgmised kondtabelid:</t>
  </si>
  <si>
    <t>Frodo</t>
  </si>
  <si>
    <t>Tallinn</t>
  </si>
  <si>
    <t xml:space="preserve">  1. Müükide maksumus linnade lõikes</t>
  </si>
  <si>
    <t>Aragorn</t>
  </si>
  <si>
    <t>Balrog</t>
  </si>
  <si>
    <t xml:space="preserve">  2. Müükide maksumus arvuti markide lõikes</t>
  </si>
  <si>
    <t>Võru</t>
  </si>
  <si>
    <t>Gandalf</t>
  </si>
  <si>
    <t xml:space="preserve">  3. Müükide arv kuupäevade lõikes </t>
  </si>
  <si>
    <t>Eldar</t>
  </si>
  <si>
    <t xml:space="preserve">  4. Müükide arv ja maksumus arvuti markide lõikes</t>
  </si>
  <si>
    <t>Faram</t>
  </si>
  <si>
    <t xml:space="preserve">  5. Müükide maksumus linnade (tulbad) ja arvutite (read) </t>
  </si>
  <si>
    <t>Grimbold</t>
  </si>
  <si>
    <t xml:space="preserve">  6. Arvutide kogused linnade ja hindade (0 -499, 500 - 999, </t>
  </si>
  <si>
    <t>Elend</t>
  </si>
  <si>
    <t xml:space="preserve">     1000 -... ) ning arvutite lõikes</t>
  </si>
  <si>
    <t>Rohan</t>
  </si>
  <si>
    <t>Sauron</t>
  </si>
  <si>
    <t>Kalvar</t>
  </si>
  <si>
    <t>Arven</t>
  </si>
  <si>
    <t xml:space="preserve"> Sorteerida perekonnanimede ja eesnimede alusel</t>
  </si>
  <si>
    <t>Filtreerida tabelist välja Tartu kodanikud ja kopeerida andmete kõrvale</t>
  </si>
  <si>
    <t>Arvutada "Palga Hinnang"  - tuua välja kas palk on suur või väike  Suured on kõik summad üle 4000</t>
  </si>
  <si>
    <t>Tuua välja mitu palka on "Suured" ja kui palju "Väikesed"</t>
  </si>
  <si>
    <t xml:space="preserve"> Luua risttabel, kus tuuakse välja eri linnades elavate kodanike palkade summa </t>
  </si>
  <si>
    <t xml:space="preserve"> Luua risttabel, kus tuuakse välja eri linnades elavate kodanike palkade keskmine </t>
  </si>
  <si>
    <t xml:space="preserve"> Luua risttabel, kus tuuakse välja eri linnades elavate kodanike arv</t>
  </si>
  <si>
    <t>Tuua välja mitu palka on "Suured" ja kui palju "Väikesed" ka risttabeli kujul</t>
  </si>
  <si>
    <t>Tuua välja välja "Palk" alusel, mitu inimest kuulub vahemikku alla 1000, 1000-2000, 2000-3000 jne</t>
  </si>
  <si>
    <t>Sugu</t>
  </si>
  <si>
    <t>Elukoht</t>
  </si>
  <si>
    <t>Töölevõtt</t>
  </si>
  <si>
    <t>Palga Hinnang</t>
  </si>
  <si>
    <t>M</t>
  </si>
  <si>
    <t xml:space="preserve">Kuusk </t>
  </si>
  <si>
    <t>Vambola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</si>
</sst>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* #,##0.00\ &quot;€&quot;_-;\-* #,##0.00\ &quot;€&quot;_-;_-* &quot;-&quot;??\ &quot;€&quot;_-;_-@_-"/>
    <numFmt numFmtId="164" formatCode="#,##0.00;[Red]#,##0.00"/>
    <numFmt numFmtId="165" formatCode="0;0;"/>
    <numFmt numFmtId="166" formatCode="0.00;\-0.00;"/>
    <numFmt numFmtId="167" formatCode="d/m/yy"/>
    <numFmt numFmtId="168" formatCode="dd/mm/yyyy\ ddd"/>
    <numFmt numFmtId="169" formatCode="#,###"/>
    <numFmt numFmtId="170" formatCode="dd\.mm\.yy;@"/>
    <numFmt numFmtId="171" formatCode="0;\-0;"/>
    <numFmt numFmtId="172" formatCode="[Blue][&gt;100]0;[Red][&lt;0]\-0;&quot;telli juurde&quot;;[Cyan]&quot;Viga&quot;"/>
    <numFmt numFmtId="173" formatCode="#\ ##0.00\ \k\r"/>
    <numFmt numFmtId="174" formatCode="General_)"/>
  </numFmts>
  <fonts count="61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2"/>
      <name val="Calibri"/>
      <family val="2"/>
      <charset val="186"/>
      <scheme val="minor"/>
    </font>
    <font>
      <b/>
      <sz val="12"/>
      <color indexed="8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indexed="8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name val="Arial"/>
      <family val="2"/>
    </font>
    <font>
      <b/>
      <sz val="10"/>
      <name val="Arial"/>
      <charset val="186"/>
    </font>
    <font>
      <sz val="8"/>
      <name val="Arial"/>
      <family val="2"/>
    </font>
    <font>
      <sz val="10"/>
      <color theme="1"/>
      <name val="Helv"/>
    </font>
    <font>
      <sz val="10"/>
      <color theme="1"/>
      <name val="Arial"/>
      <family val="2"/>
      <charset val="186"/>
    </font>
    <font>
      <b/>
      <sz val="10"/>
      <color theme="0"/>
      <name val="Helv"/>
    </font>
    <font>
      <b/>
      <sz val="10"/>
      <color theme="0"/>
      <name val="Helv"/>
      <charset val="186"/>
    </font>
    <font>
      <sz val="10"/>
      <name val="Arial"/>
      <family val="2"/>
    </font>
    <font>
      <b/>
      <sz val="8"/>
      <name val="Times New Roman"/>
      <family val="1"/>
      <charset val="186"/>
    </font>
    <font>
      <b/>
      <sz val="8"/>
      <color indexed="12"/>
      <name val="Times New Roman"/>
      <family val="1"/>
      <charset val="186"/>
    </font>
    <font>
      <sz val="8"/>
      <color indexed="12"/>
      <name val="Times New Roman"/>
      <family val="1"/>
      <charset val="186"/>
    </font>
    <font>
      <strike/>
      <sz val="8"/>
      <color indexed="10"/>
      <name val="Times New Roman"/>
      <family val="1"/>
      <charset val="186"/>
    </font>
    <font>
      <sz val="8"/>
      <color indexed="17"/>
      <name val="Times New Roman"/>
      <family val="1"/>
      <charset val="186"/>
    </font>
    <font>
      <b/>
      <sz val="8"/>
      <name val="Times New Roman"/>
      <family val="1"/>
    </font>
    <font>
      <sz val="10"/>
      <color indexed="8"/>
      <name val="Arial"/>
      <family val="2"/>
      <charset val="186"/>
    </font>
    <font>
      <b/>
      <sz val="10"/>
      <color indexed="8"/>
      <name val="Arial"/>
      <family val="2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Arial"/>
      <family val="2"/>
      <charset val="186"/>
    </font>
    <font>
      <sz val="10"/>
      <name val="Arial"/>
      <family val="2"/>
      <charset val="204"/>
    </font>
    <font>
      <sz val="12"/>
      <name val="Arial"/>
      <family val="2"/>
    </font>
    <font>
      <b/>
      <sz val="12"/>
      <name val="Arial"/>
      <family val="2"/>
    </font>
    <font>
      <b/>
      <u val="double"/>
      <sz val="11"/>
      <color rgb="FFFF0000"/>
      <name val="Arial"/>
      <family val="2"/>
    </font>
    <font>
      <sz val="12"/>
      <name val="Abadi"/>
      <family val="2"/>
    </font>
    <font>
      <sz val="10"/>
      <name val="Abadi"/>
      <family val="2"/>
    </font>
    <font>
      <sz val="13.5"/>
      <name val="Arial"/>
      <family val="2"/>
      <charset val="186"/>
    </font>
    <font>
      <sz val="7"/>
      <name val="Arial"/>
      <family val="2"/>
      <charset val="186"/>
    </font>
    <font>
      <sz val="8"/>
      <name val="Arial"/>
      <family val="2"/>
      <charset val="186"/>
    </font>
    <font>
      <sz val="10"/>
      <name val="Calibri"/>
      <family val="2"/>
      <scheme val="minor"/>
    </font>
    <font>
      <sz val="10"/>
      <name val="Courier"/>
    </font>
    <font>
      <b/>
      <sz val="12"/>
      <name val="Arial"/>
      <family val="2"/>
      <charset val="186"/>
    </font>
    <font>
      <sz val="10"/>
      <name val="MS Sans Serif"/>
    </font>
    <font>
      <sz val="10"/>
      <name val="Calibri"/>
      <family val="2"/>
    </font>
    <font>
      <b/>
      <sz val="10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theme="4" tint="0.5999938962981048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FFF00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indexed="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5"/>
        <bgColor indexed="64"/>
      </patternFill>
    </fill>
  </fills>
  <borders count="4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18" fillId="2" borderId="0" applyNumberFormat="0" applyBorder="0" applyAlignment="0" applyProtection="0"/>
    <xf numFmtId="0" fontId="18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5" borderId="0" applyNumberFormat="0" applyBorder="0" applyAlignment="0" applyProtection="0"/>
    <xf numFmtId="0" fontId="18" fillId="8" borderId="0" applyNumberFormat="0" applyBorder="0" applyAlignment="0" applyProtection="0"/>
    <xf numFmtId="0" fontId="18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8" fillId="23" borderId="7" applyNumberForma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44" fontId="18" fillId="0" borderId="0" applyFont="0" applyFill="0" applyBorder="0" applyAlignment="0" applyProtection="0"/>
    <xf numFmtId="0" fontId="1" fillId="0" borderId="0"/>
    <xf numFmtId="0" fontId="33" fillId="0" borderId="0"/>
    <xf numFmtId="44" fontId="1" fillId="0" borderId="0" applyFont="0" applyFill="0" applyBorder="0" applyAlignment="0" applyProtection="0"/>
    <xf numFmtId="0" fontId="44" fillId="0" borderId="0"/>
    <xf numFmtId="0" fontId="46" fillId="0" borderId="0"/>
    <xf numFmtId="0" fontId="33" fillId="0" borderId="0"/>
    <xf numFmtId="0" fontId="33" fillId="0" borderId="0"/>
    <xf numFmtId="174" fontId="56" fillId="0" borderId="0"/>
    <xf numFmtId="0" fontId="58" fillId="0" borderId="0"/>
  </cellStyleXfs>
  <cellXfs count="246">
    <xf numFmtId="0" fontId="0" fillId="0" borderId="0" xfId="0"/>
    <xf numFmtId="14" fontId="19" fillId="0" borderId="0" xfId="0" applyNumberFormat="1" applyFont="1" applyFill="1" applyAlignment="1">
      <alignment horizontal="right"/>
    </xf>
    <xf numFmtId="0" fontId="21" fillId="0" borderId="0" xfId="0" applyFont="1" applyFill="1" applyAlignment="1">
      <alignment horizontal="right"/>
    </xf>
    <xf numFmtId="0" fontId="22" fillId="0" borderId="0" xfId="0" applyFont="1" applyFill="1" applyAlignment="1">
      <alignment horizontal="right"/>
    </xf>
    <xf numFmtId="0" fontId="23" fillId="0" borderId="0" xfId="0" applyFont="1" applyFill="1" applyAlignment="1">
      <alignment horizontal="right"/>
    </xf>
    <xf numFmtId="14" fontId="22" fillId="0" borderId="0" xfId="0" applyNumberFormat="1" applyFont="1" applyFill="1" applyAlignment="1">
      <alignment horizontal="left"/>
    </xf>
    <xf numFmtId="0" fontId="22" fillId="0" borderId="0" xfId="0" applyFont="1" applyFill="1" applyAlignment="1">
      <alignment horizontal="left"/>
    </xf>
    <xf numFmtId="3" fontId="23" fillId="0" borderId="0" xfId="0" applyNumberFormat="1" applyFont="1" applyFill="1" applyAlignment="1">
      <alignment horizontal="left"/>
    </xf>
    <xf numFmtId="0" fontId="24" fillId="0" borderId="0" xfId="0" applyFont="1"/>
    <xf numFmtId="0" fontId="19" fillId="0" borderId="0" xfId="0" applyFont="1" applyAlignment="1">
      <alignment horizontal="center" vertical="top"/>
    </xf>
    <xf numFmtId="14" fontId="19" fillId="0" borderId="0" xfId="0" applyNumberFormat="1" applyFont="1" applyAlignment="1">
      <alignment horizontal="left"/>
    </xf>
    <xf numFmtId="3" fontId="24" fillId="0" borderId="0" xfId="0" applyNumberFormat="1" applyFont="1"/>
    <xf numFmtId="0" fontId="23" fillId="0" borderId="0" xfId="0" applyFont="1"/>
    <xf numFmtId="3" fontId="23" fillId="0" borderId="0" xfId="0" applyNumberFormat="1" applyFont="1"/>
    <xf numFmtId="3" fontId="21" fillId="0" borderId="0" xfId="0" applyNumberFormat="1" applyFont="1"/>
    <xf numFmtId="0" fontId="22" fillId="0" borderId="0" xfId="0" applyFont="1"/>
    <xf numFmtId="0" fontId="23" fillId="0" borderId="10" xfId="0" applyFont="1" applyBorder="1" applyAlignment="1">
      <alignment horizontal="center"/>
    </xf>
    <xf numFmtId="0" fontId="23" fillId="0" borderId="0" xfId="0" applyFont="1" applyBorder="1"/>
    <xf numFmtId="14" fontId="21" fillId="0" borderId="0" xfId="0" applyNumberFormat="1" applyFont="1" applyBorder="1" applyAlignment="1">
      <alignment horizontal="right"/>
    </xf>
    <xf numFmtId="164" fontId="23" fillId="20" borderId="0" xfId="0" applyNumberFormat="1" applyFont="1" applyFill="1" applyBorder="1"/>
    <xf numFmtId="164" fontId="25" fillId="20" borderId="0" xfId="0" applyNumberFormat="1" applyFont="1" applyFill="1"/>
    <xf numFmtId="164" fontId="23" fillId="20" borderId="0" xfId="0" applyNumberFormat="1" applyFont="1" applyFill="1"/>
    <xf numFmtId="0" fontId="21" fillId="20" borderId="10" xfId="0" applyFont="1" applyFill="1" applyBorder="1" applyAlignment="1">
      <alignment horizontal="center" vertical="center" wrapText="1"/>
    </xf>
    <xf numFmtId="14" fontId="21" fillId="20" borderId="10" xfId="0" applyNumberFormat="1" applyFont="1" applyFill="1" applyBorder="1" applyAlignment="1">
      <alignment horizontal="center" vertical="center" wrapText="1"/>
    </xf>
    <xf numFmtId="3" fontId="21" fillId="20" borderId="10" xfId="0" applyNumberFormat="1" applyFont="1" applyFill="1" applyBorder="1" applyAlignment="1">
      <alignment horizontal="center" vertical="center" wrapText="1"/>
    </xf>
    <xf numFmtId="0" fontId="21" fillId="20" borderId="1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4" fillId="26" borderId="0" xfId="0" applyFont="1" applyFill="1"/>
    <xf numFmtId="0" fontId="24" fillId="0" borderId="0" xfId="0" applyFont="1" applyFill="1" applyBorder="1"/>
    <xf numFmtId="0" fontId="0" fillId="27" borderId="0" xfId="0" applyFill="1"/>
    <xf numFmtId="0" fontId="0" fillId="28" borderId="0" xfId="0" applyFill="1"/>
    <xf numFmtId="165" fontId="23" fillId="27" borderId="10" xfId="0" applyNumberFormat="1" applyFont="1" applyFill="1" applyBorder="1" applyAlignment="1">
      <alignment horizontal="center"/>
    </xf>
    <xf numFmtId="165" fontId="23" fillId="25" borderId="10" xfId="0" applyNumberFormat="1" applyFont="1" applyFill="1" applyBorder="1" applyAlignment="1">
      <alignment horizontal="center"/>
    </xf>
    <xf numFmtId="166" fontId="23" fillId="24" borderId="10" xfId="0" applyNumberFormat="1" applyFont="1" applyFill="1" applyBorder="1" applyAlignment="1">
      <alignment horizontal="right"/>
    </xf>
    <xf numFmtId="166" fontId="25" fillId="24" borderId="10" xfId="0" applyNumberFormat="1" applyFont="1" applyFill="1" applyBorder="1" applyAlignment="1">
      <alignment horizontal="right"/>
    </xf>
    <xf numFmtId="3" fontId="25" fillId="29" borderId="10" xfId="0" applyNumberFormat="1" applyFont="1" applyFill="1" applyBorder="1" applyAlignment="1">
      <alignment horizontal="center"/>
    </xf>
    <xf numFmtId="164" fontId="25" fillId="29" borderId="10" xfId="0" applyNumberFormat="1" applyFont="1" applyFill="1" applyBorder="1" applyAlignment="1">
      <alignment horizontal="center"/>
    </xf>
    <xf numFmtId="3" fontId="25" fillId="29" borderId="10" xfId="0" applyNumberFormat="1" applyFont="1" applyFill="1" applyBorder="1"/>
    <xf numFmtId="164" fontId="25" fillId="29" borderId="10" xfId="0" applyNumberFormat="1" applyFont="1" applyFill="1" applyBorder="1"/>
    <xf numFmtId="165" fontId="23" fillId="24" borderId="10" xfId="0" applyNumberFormat="1" applyFont="1" applyFill="1" applyBorder="1" applyAlignment="1">
      <alignment horizontal="center"/>
    </xf>
    <xf numFmtId="0" fontId="20" fillId="27" borderId="0" xfId="0" applyFont="1" applyFill="1" applyAlignment="1">
      <alignment horizontal="left" vertical="top"/>
    </xf>
    <xf numFmtId="0" fontId="21" fillId="27" borderId="0" xfId="0" applyFont="1" applyFill="1" applyAlignment="1"/>
    <xf numFmtId="0" fontId="22" fillId="27" borderId="0" xfId="0" applyFont="1" applyFill="1" applyAlignment="1"/>
    <xf numFmtId="14" fontId="24" fillId="0" borderId="10" xfId="0" applyNumberFormat="1" applyFont="1" applyBorder="1"/>
    <xf numFmtId="0" fontId="0" fillId="0" borderId="10" xfId="0" applyBorder="1"/>
    <xf numFmtId="0" fontId="24" fillId="0" borderId="10" xfId="0" applyFont="1" applyBorder="1"/>
    <xf numFmtId="0" fontId="20" fillId="0" borderId="10" xfId="0" applyFont="1" applyFill="1" applyBorder="1" applyAlignment="1">
      <alignment horizontal="right"/>
    </xf>
    <xf numFmtId="0" fontId="21" fillId="0" borderId="10" xfId="0" applyFont="1" applyFill="1" applyBorder="1" applyAlignment="1"/>
    <xf numFmtId="0" fontId="22" fillId="0" borderId="10" xfId="0" applyFont="1" applyFill="1" applyBorder="1" applyAlignment="1"/>
    <xf numFmtId="0" fontId="24" fillId="0" borderId="10" xfId="0" applyFont="1" applyBorder="1" applyAlignment="1">
      <alignment horizontal="right"/>
    </xf>
    <xf numFmtId="0" fontId="26" fillId="24" borderId="10" xfId="0" applyFont="1" applyFill="1" applyBorder="1" applyAlignment="1">
      <alignment textRotation="90"/>
    </xf>
    <xf numFmtId="0" fontId="27" fillId="24" borderId="10" xfId="0" applyFont="1" applyFill="1" applyBorder="1" applyAlignment="1">
      <alignment horizontal="center"/>
    </xf>
    <xf numFmtId="0" fontId="27" fillId="24" borderId="10" xfId="0" applyFont="1" applyFill="1" applyBorder="1" applyAlignment="1">
      <alignment horizontal="center" wrapText="1"/>
    </xf>
    <xf numFmtId="167" fontId="0" fillId="0" borderId="10" xfId="0" applyNumberFormat="1" applyBorder="1"/>
    <xf numFmtId="22" fontId="0" fillId="0" borderId="0" xfId="0" applyNumberFormat="1"/>
    <xf numFmtId="0" fontId="0" fillId="24" borderId="10" xfId="0" applyFill="1" applyBorder="1"/>
    <xf numFmtId="0" fontId="26" fillId="0" borderId="10" xfId="0" applyFont="1" applyBorder="1"/>
    <xf numFmtId="0" fontId="0" fillId="24" borderId="11" xfId="0" applyFill="1" applyBorder="1"/>
    <xf numFmtId="0" fontId="0" fillId="24" borderId="12" xfId="0" applyFill="1" applyBorder="1"/>
    <xf numFmtId="9" fontId="0" fillId="0" borderId="10" xfId="0" applyNumberFormat="1" applyBorder="1"/>
    <xf numFmtId="14" fontId="0" fillId="0" borderId="10" xfId="0" applyNumberFormat="1" applyBorder="1"/>
    <xf numFmtId="22" fontId="0" fillId="24" borderId="10" xfId="0" applyNumberFormat="1" applyFill="1" applyBorder="1" applyAlignment="1">
      <alignment horizontal="left"/>
    </xf>
    <xf numFmtId="22" fontId="0" fillId="24" borderId="10" xfId="0" applyNumberFormat="1" applyFill="1" applyBorder="1" applyAlignment="1"/>
    <xf numFmtId="0" fontId="18" fillId="0" borderId="10" xfId="42" applyNumberFormat="1" applyBorder="1"/>
    <xf numFmtId="0" fontId="0" fillId="24" borderId="10" xfId="0" applyFill="1" applyBorder="1" applyAlignment="1">
      <alignment horizontal="right"/>
    </xf>
    <xf numFmtId="0" fontId="18" fillId="0" borderId="10" xfId="42" applyNumberFormat="1" applyBorder="1" applyAlignment="1"/>
    <xf numFmtId="0" fontId="26" fillId="24" borderId="10" xfId="0" applyFont="1" applyFill="1" applyBorder="1" applyAlignment="1">
      <alignment horizontal="center" wrapText="1"/>
    </xf>
    <xf numFmtId="165" fontId="24" fillId="30" borderId="0" xfId="0" applyNumberFormat="1" applyFont="1" applyFill="1"/>
    <xf numFmtId="165" fontId="0" fillId="31" borderId="0" xfId="0" applyNumberFormat="1" applyFill="1"/>
    <xf numFmtId="0" fontId="0" fillId="26" borderId="0" xfId="0" applyFill="1"/>
    <xf numFmtId="0" fontId="1" fillId="0" borderId="0" xfId="43"/>
    <xf numFmtId="0" fontId="29" fillId="32" borderId="13" xfId="43" applyFont="1" applyFill="1" applyBorder="1"/>
    <xf numFmtId="0" fontId="29" fillId="32" borderId="14" xfId="43" applyFont="1" applyFill="1" applyBorder="1"/>
    <xf numFmtId="168" fontId="30" fillId="33" borderId="14" xfId="43" applyNumberFormat="1" applyFont="1" applyFill="1" applyBorder="1"/>
    <xf numFmtId="0" fontId="29" fillId="34" borderId="13" xfId="43" applyFont="1" applyFill="1" applyBorder="1"/>
    <xf numFmtId="0" fontId="29" fillId="34" borderId="14" xfId="43" applyFont="1" applyFill="1" applyBorder="1"/>
    <xf numFmtId="168" fontId="30" fillId="35" borderId="14" xfId="43" applyNumberFormat="1" applyFont="1" applyFill="1" applyBorder="1"/>
    <xf numFmtId="0" fontId="31" fillId="36" borderId="15" xfId="43" applyFont="1" applyFill="1" applyBorder="1"/>
    <xf numFmtId="0" fontId="31" fillId="36" borderId="16" xfId="43" applyFont="1" applyFill="1" applyBorder="1"/>
    <xf numFmtId="0" fontId="32" fillId="36" borderId="16" xfId="43" applyFont="1" applyFill="1" applyBorder="1"/>
    <xf numFmtId="0" fontId="1" fillId="26" borderId="0" xfId="43" applyFill="1"/>
    <xf numFmtId="3" fontId="34" fillId="0" borderId="10" xfId="44" applyNumberFormat="1" applyFont="1" applyBorder="1"/>
    <xf numFmtId="0" fontId="34" fillId="0" borderId="10" xfId="44" applyFont="1" applyBorder="1"/>
    <xf numFmtId="49" fontId="34" fillId="0" borderId="10" xfId="44" applyNumberFormat="1" applyFont="1" applyBorder="1"/>
    <xf numFmtId="169" fontId="35" fillId="0" borderId="10" xfId="44" applyNumberFormat="1" applyFont="1" applyBorder="1"/>
    <xf numFmtId="3" fontId="36" fillId="0" borderId="10" xfId="44" applyNumberFormat="1" applyFont="1" applyBorder="1"/>
    <xf numFmtId="3" fontId="36" fillId="0" borderId="10" xfId="44" applyNumberFormat="1" applyFont="1" applyBorder="1" applyAlignment="1">
      <alignment horizontal="right" wrapText="1"/>
    </xf>
    <xf numFmtId="0" fontId="36" fillId="0" borderId="10" xfId="44" applyFont="1" applyBorder="1"/>
    <xf numFmtId="169" fontId="36" fillId="0" borderId="10" xfId="44" applyNumberFormat="1" applyFont="1" applyBorder="1" applyAlignment="1">
      <alignment wrapText="1"/>
    </xf>
    <xf numFmtId="49" fontId="36" fillId="0" borderId="10" xfId="44" applyNumberFormat="1" applyFont="1" applyBorder="1" applyAlignment="1">
      <alignment wrapText="1"/>
    </xf>
    <xf numFmtId="3" fontId="37" fillId="0" borderId="10" xfId="44" applyNumberFormat="1" applyFont="1" applyBorder="1"/>
    <xf numFmtId="3" fontId="37" fillId="0" borderId="10" xfId="44" applyNumberFormat="1" applyFont="1" applyBorder="1" applyAlignment="1">
      <alignment horizontal="right" wrapText="1"/>
    </xf>
    <xf numFmtId="0" fontId="37" fillId="0" borderId="10" xfId="44" applyFont="1" applyBorder="1"/>
    <xf numFmtId="169" fontId="37" fillId="0" borderId="10" xfId="44" applyNumberFormat="1" applyFont="1" applyBorder="1" applyAlignment="1">
      <alignment wrapText="1"/>
    </xf>
    <xf numFmtId="49" fontId="37" fillId="0" borderId="10" xfId="44" applyNumberFormat="1" applyFont="1" applyBorder="1" applyAlignment="1">
      <alignment wrapText="1"/>
    </xf>
    <xf numFmtId="3" fontId="38" fillId="0" borderId="10" xfId="44" applyNumberFormat="1" applyFont="1" applyBorder="1"/>
    <xf numFmtId="3" fontId="38" fillId="0" borderId="10" xfId="44" applyNumberFormat="1" applyFont="1" applyBorder="1" applyAlignment="1">
      <alignment horizontal="right" wrapText="1"/>
    </xf>
    <xf numFmtId="0" fontId="38" fillId="0" borderId="10" xfId="44" applyFont="1" applyBorder="1"/>
    <xf numFmtId="169" fontId="38" fillId="0" borderId="10" xfId="44" applyNumberFormat="1" applyFont="1" applyBorder="1" applyAlignment="1">
      <alignment wrapText="1"/>
    </xf>
    <xf numFmtId="49" fontId="38" fillId="0" borderId="10" xfId="44" applyNumberFormat="1" applyFont="1" applyBorder="1" applyAlignment="1">
      <alignment wrapText="1"/>
    </xf>
    <xf numFmtId="3" fontId="36" fillId="37" borderId="10" xfId="44" applyNumberFormat="1" applyFont="1" applyFill="1" applyBorder="1"/>
    <xf numFmtId="3" fontId="36" fillId="37" borderId="10" xfId="44" applyNumberFormat="1" applyFont="1" applyFill="1" applyBorder="1" applyAlignment="1">
      <alignment horizontal="right" wrapText="1"/>
    </xf>
    <xf numFmtId="0" fontId="36" fillId="37" borderId="10" xfId="44" applyFont="1" applyFill="1" applyBorder="1"/>
    <xf numFmtId="169" fontId="36" fillId="37" borderId="10" xfId="44" applyNumberFormat="1" applyFont="1" applyFill="1" applyBorder="1" applyAlignment="1">
      <alignment wrapText="1"/>
    </xf>
    <xf numFmtId="49" fontId="36" fillId="37" borderId="10" xfId="44" applyNumberFormat="1" applyFont="1" applyFill="1" applyBorder="1" applyAlignment="1">
      <alignment wrapText="1"/>
    </xf>
    <xf numFmtId="49" fontId="36" fillId="37" borderId="10" xfId="44" applyNumberFormat="1" applyFont="1" applyFill="1" applyBorder="1" applyAlignment="1">
      <alignment horizontal="left" wrapText="1"/>
    </xf>
    <xf numFmtId="3" fontId="34" fillId="0" borderId="10" xfId="44" applyNumberFormat="1" applyFont="1" applyBorder="1" applyAlignment="1">
      <alignment horizontal="right" wrapText="1"/>
    </xf>
    <xf numFmtId="169" fontId="34" fillId="0" borderId="10" xfId="44" applyNumberFormat="1" applyFont="1" applyBorder="1" applyAlignment="1">
      <alignment wrapText="1"/>
    </xf>
    <xf numFmtId="49" fontId="34" fillId="0" borderId="10" xfId="44" applyNumberFormat="1" applyFont="1" applyBorder="1" applyAlignment="1">
      <alignment wrapText="1"/>
    </xf>
    <xf numFmtId="3" fontId="39" fillId="26" borderId="10" xfId="44" applyNumberFormat="1" applyFont="1" applyFill="1" applyBorder="1" applyAlignment="1">
      <alignment horizontal="center" wrapText="1"/>
    </xf>
    <xf numFmtId="3" fontId="39" fillId="0" borderId="10" xfId="44" applyNumberFormat="1" applyFont="1" applyBorder="1" applyAlignment="1">
      <alignment horizontal="center" wrapText="1"/>
    </xf>
    <xf numFmtId="0" fontId="39" fillId="0" borderId="10" xfId="44" applyFont="1" applyBorder="1" applyAlignment="1">
      <alignment horizontal="center" wrapText="1"/>
    </xf>
    <xf numFmtId="49" fontId="39" fillId="0" borderId="10" xfId="44" applyNumberFormat="1" applyFont="1" applyBorder="1" applyAlignment="1">
      <alignment horizontal="center" wrapText="1"/>
    </xf>
    <xf numFmtId="0" fontId="39" fillId="0" borderId="10" xfId="44" applyFont="1" applyBorder="1" applyAlignment="1">
      <alignment wrapText="1"/>
    </xf>
    <xf numFmtId="0" fontId="39" fillId="26" borderId="10" xfId="44" applyFont="1" applyFill="1" applyBorder="1" applyAlignment="1">
      <alignment horizontal="center" wrapText="1"/>
    </xf>
    <xf numFmtId="0" fontId="1" fillId="0" borderId="0" xfId="43" applyAlignment="1">
      <alignment horizontal="left"/>
    </xf>
    <xf numFmtId="0" fontId="1" fillId="26" borderId="0" xfId="43" applyFill="1" applyAlignment="1">
      <alignment horizontal="left"/>
    </xf>
    <xf numFmtId="0" fontId="1" fillId="0" borderId="0" xfId="43" applyAlignment="1">
      <alignment horizontal="left"/>
    </xf>
    <xf numFmtId="170" fontId="40" fillId="0" borderId="10" xfId="43" applyNumberFormat="1" applyFont="1" applyBorder="1"/>
    <xf numFmtId="4" fontId="40" fillId="0" borderId="10" xfId="43" applyNumberFormat="1" applyFont="1" applyBorder="1"/>
    <xf numFmtId="2" fontId="40" fillId="0" borderId="10" xfId="45" applyNumberFormat="1" applyFont="1" applyBorder="1"/>
    <xf numFmtId="0" fontId="40" fillId="0" borderId="10" xfId="43" applyFont="1" applyBorder="1"/>
    <xf numFmtId="170" fontId="40" fillId="0" borderId="17" xfId="43" applyNumberFormat="1" applyFont="1" applyBorder="1"/>
    <xf numFmtId="4" fontId="40" fillId="0" borderId="17" xfId="43" applyNumberFormat="1" applyFont="1" applyBorder="1"/>
    <xf numFmtId="2" fontId="40" fillId="0" borderId="17" xfId="45" applyNumberFormat="1" applyFont="1" applyBorder="1"/>
    <xf numFmtId="0" fontId="40" fillId="0" borderId="17" xfId="43" applyFont="1" applyBorder="1"/>
    <xf numFmtId="170" fontId="40" fillId="0" borderId="18" xfId="43" applyNumberFormat="1" applyFont="1" applyBorder="1"/>
    <xf numFmtId="4" fontId="40" fillId="0" borderId="18" xfId="43" applyNumberFormat="1" applyFont="1" applyBorder="1"/>
    <xf numFmtId="2" fontId="40" fillId="0" borderId="18" xfId="45" applyNumberFormat="1" applyFont="1" applyBorder="1"/>
    <xf numFmtId="0" fontId="40" fillId="0" borderId="18" xfId="43" applyFont="1" applyBorder="1"/>
    <xf numFmtId="170" fontId="41" fillId="26" borderId="10" xfId="43" applyNumberFormat="1" applyFont="1" applyFill="1" applyBorder="1" applyAlignment="1">
      <alignment horizontal="center" wrapText="1"/>
    </xf>
    <xf numFmtId="170" fontId="41" fillId="38" borderId="10" xfId="43" applyNumberFormat="1" applyFont="1" applyFill="1" applyBorder="1" applyAlignment="1">
      <alignment horizontal="center"/>
    </xf>
    <xf numFmtId="0" fontId="41" fillId="39" borderId="10" xfId="43" applyFont="1" applyFill="1" applyBorder="1" applyAlignment="1">
      <alignment horizontal="center" wrapText="1"/>
    </xf>
    <xf numFmtId="0" fontId="41" fillId="39" borderId="10" xfId="43" applyFont="1" applyFill="1" applyBorder="1" applyAlignment="1">
      <alignment horizontal="center"/>
    </xf>
    <xf numFmtId="3" fontId="41" fillId="0" borderId="10" xfId="43" applyNumberFormat="1" applyFont="1" applyBorder="1" applyAlignment="1">
      <alignment horizontal="center"/>
    </xf>
    <xf numFmtId="1" fontId="41" fillId="0" borderId="10" xfId="43" applyNumberFormat="1" applyFont="1" applyBorder="1"/>
    <xf numFmtId="0" fontId="41" fillId="0" borderId="10" xfId="43" applyFont="1" applyBorder="1" applyAlignment="1">
      <alignment horizontal="center"/>
    </xf>
    <xf numFmtId="0" fontId="41" fillId="0" borderId="10" xfId="43" applyFont="1" applyBorder="1"/>
    <xf numFmtId="170" fontId="40" fillId="0" borderId="0" xfId="43" applyNumberFormat="1" applyFont="1"/>
    <xf numFmtId="0" fontId="40" fillId="0" borderId="0" xfId="43" applyFont="1"/>
    <xf numFmtId="3" fontId="40" fillId="0" borderId="0" xfId="43" applyNumberFormat="1" applyFont="1"/>
    <xf numFmtId="1" fontId="40" fillId="0" borderId="0" xfId="43" applyNumberFormat="1" applyFont="1"/>
    <xf numFmtId="0" fontId="40" fillId="26" borderId="0" xfId="43" applyFont="1" applyFill="1"/>
    <xf numFmtId="3" fontId="40" fillId="26" borderId="0" xfId="43" applyNumberFormat="1" applyFont="1" applyFill="1"/>
    <xf numFmtId="1" fontId="40" fillId="26" borderId="0" xfId="43" applyNumberFormat="1" applyFont="1" applyFill="1"/>
    <xf numFmtId="9" fontId="40" fillId="26" borderId="0" xfId="43" applyNumberFormat="1" applyFont="1" applyFill="1"/>
    <xf numFmtId="0" fontId="1" fillId="38" borderId="0" xfId="43" applyFill="1"/>
    <xf numFmtId="0" fontId="1" fillId="39" borderId="0" xfId="43" applyFill="1"/>
    <xf numFmtId="14" fontId="1" fillId="0" borderId="0" xfId="43" applyNumberFormat="1"/>
    <xf numFmtId="0" fontId="1" fillId="40" borderId="0" xfId="43" applyFill="1"/>
    <xf numFmtId="0" fontId="42" fillId="40" borderId="0" xfId="43" applyFont="1" applyFill="1"/>
    <xf numFmtId="0" fontId="1" fillId="40" borderId="0" xfId="43" applyFill="1" applyProtection="1">
      <protection locked="0"/>
    </xf>
    <xf numFmtId="0" fontId="42" fillId="40" borderId="19" xfId="43" applyFont="1" applyFill="1" applyBorder="1"/>
    <xf numFmtId="0" fontId="1" fillId="40" borderId="20" xfId="43" applyFill="1" applyBorder="1" applyAlignment="1" applyProtection="1">
      <alignment horizontal="center"/>
      <protection locked="0"/>
    </xf>
    <xf numFmtId="0" fontId="42" fillId="40" borderId="21" xfId="43" applyFont="1" applyFill="1" applyBorder="1"/>
    <xf numFmtId="171" fontId="42" fillId="40" borderId="21" xfId="43" applyNumberFormat="1" applyFont="1" applyFill="1" applyBorder="1" applyAlignment="1" applyProtection="1">
      <alignment horizontal="center"/>
      <protection hidden="1"/>
    </xf>
    <xf numFmtId="0" fontId="42" fillId="41" borderId="0" xfId="43" applyFont="1" applyFill="1" applyAlignment="1">
      <alignment horizontal="left"/>
    </xf>
    <xf numFmtId="165" fontId="1" fillId="41" borderId="0" xfId="43" applyNumberFormat="1" applyFill="1" applyAlignment="1" applyProtection="1">
      <alignment horizontal="center"/>
      <protection hidden="1"/>
    </xf>
    <xf numFmtId="0" fontId="42" fillId="31" borderId="0" xfId="43" applyFont="1" applyFill="1"/>
    <xf numFmtId="165" fontId="42" fillId="31" borderId="0" xfId="43" applyNumberFormat="1" applyFont="1" applyFill="1" applyAlignment="1" applyProtection="1">
      <alignment horizontal="center"/>
      <protection hidden="1"/>
    </xf>
    <xf numFmtId="0" fontId="42" fillId="40" borderId="22" xfId="43" applyFont="1" applyFill="1" applyBorder="1" applyAlignment="1">
      <alignment horizontal="right"/>
    </xf>
    <xf numFmtId="0" fontId="1" fillId="40" borderId="23" xfId="43" applyFill="1" applyBorder="1" applyAlignment="1" applyProtection="1">
      <alignment horizontal="center"/>
      <protection locked="0"/>
    </xf>
    <xf numFmtId="0" fontId="43" fillId="28" borderId="0" xfId="43" applyFont="1" applyFill="1"/>
    <xf numFmtId="165" fontId="43" fillId="28" borderId="0" xfId="43" applyNumberFormat="1" applyFont="1" applyFill="1" applyAlignment="1" applyProtection="1">
      <alignment horizontal="center"/>
      <protection hidden="1"/>
    </xf>
    <xf numFmtId="0" fontId="45" fillId="0" borderId="10" xfId="46" applyFont="1" applyBorder="1" applyProtection="1">
      <protection locked="0"/>
    </xf>
    <xf numFmtId="9" fontId="45" fillId="0" borderId="10" xfId="46" applyNumberFormat="1" applyFont="1" applyBorder="1" applyProtection="1">
      <protection locked="0"/>
    </xf>
    <xf numFmtId="0" fontId="45" fillId="0" borderId="0" xfId="46" applyFont="1" applyProtection="1">
      <protection locked="0"/>
    </xf>
    <xf numFmtId="9" fontId="45" fillId="0" borderId="0" xfId="46" applyNumberFormat="1" applyFont="1" applyProtection="1">
      <protection locked="0"/>
    </xf>
    <xf numFmtId="10" fontId="45" fillId="0" borderId="0" xfId="46" applyNumberFormat="1" applyFont="1" applyProtection="1">
      <protection locked="0"/>
    </xf>
    <xf numFmtId="0" fontId="45" fillId="0" borderId="24" xfId="46" applyFont="1" applyBorder="1" applyAlignment="1" applyProtection="1">
      <alignment horizontal="center" vertical="center"/>
      <protection locked="0"/>
    </xf>
    <xf numFmtId="0" fontId="45" fillId="0" borderId="24" xfId="46" applyFont="1" applyBorder="1" applyAlignment="1" applyProtection="1">
      <alignment horizontal="center" vertical="center" wrapText="1"/>
      <protection locked="0"/>
    </xf>
    <xf numFmtId="0" fontId="45" fillId="0" borderId="24" xfId="46" applyFont="1" applyBorder="1" applyProtection="1">
      <protection locked="0"/>
    </xf>
    <xf numFmtId="0" fontId="45" fillId="0" borderId="24" xfId="46" quotePrefix="1" applyFont="1" applyBorder="1" applyProtection="1">
      <protection locked="0"/>
    </xf>
    <xf numFmtId="2" fontId="45" fillId="0" borderId="24" xfId="46" quotePrefix="1" applyNumberFormat="1" applyFont="1" applyBorder="1" applyAlignment="1" applyProtection="1">
      <alignment horizontal="center"/>
      <protection locked="0"/>
    </xf>
    <xf numFmtId="171" fontId="45" fillId="0" borderId="24" xfId="46" quotePrefix="1" applyNumberFormat="1" applyFont="1" applyBorder="1" applyProtection="1">
      <protection locked="0"/>
    </xf>
    <xf numFmtId="0" fontId="45" fillId="0" borderId="0" xfId="46" applyFont="1" applyAlignment="1" applyProtection="1">
      <alignment horizontal="center"/>
      <protection locked="0"/>
    </xf>
    <xf numFmtId="172" fontId="45" fillId="0" borderId="0" xfId="46" applyNumberFormat="1" applyFont="1" applyAlignment="1" applyProtection="1">
      <alignment horizontal="right"/>
      <protection locked="0"/>
    </xf>
    <xf numFmtId="0" fontId="47" fillId="0" borderId="0" xfId="47" applyFont="1"/>
    <xf numFmtId="0" fontId="48" fillId="0" borderId="25" xfId="47" applyFont="1" applyBorder="1" applyAlignment="1">
      <alignment horizontal="center"/>
    </xf>
    <xf numFmtId="0" fontId="48" fillId="0" borderId="26" xfId="47" applyFont="1" applyBorder="1" applyAlignment="1">
      <alignment horizontal="center"/>
    </xf>
    <xf numFmtId="0" fontId="48" fillId="0" borderId="27" xfId="47" applyFont="1" applyBorder="1" applyAlignment="1">
      <alignment horizontal="center"/>
    </xf>
    <xf numFmtId="0" fontId="46" fillId="0" borderId="0" xfId="47"/>
    <xf numFmtId="0" fontId="48" fillId="0" borderId="0" xfId="47" applyFont="1"/>
    <xf numFmtId="9" fontId="47" fillId="0" borderId="28" xfId="47" applyNumberFormat="1" applyFont="1" applyBorder="1"/>
    <xf numFmtId="9" fontId="47" fillId="0" borderId="10" xfId="47" applyNumberFormat="1" applyFont="1" applyBorder="1"/>
    <xf numFmtId="9" fontId="47" fillId="0" borderId="29" xfId="47" applyNumberFormat="1" applyFont="1" applyBorder="1"/>
    <xf numFmtId="0" fontId="48" fillId="0" borderId="30" xfId="47" applyFont="1" applyBorder="1" applyAlignment="1">
      <alignment horizontal="center"/>
    </xf>
    <xf numFmtId="0" fontId="48" fillId="0" borderId="31" xfId="47" applyFont="1" applyBorder="1" applyAlignment="1">
      <alignment horizontal="center"/>
    </xf>
    <xf numFmtId="0" fontId="48" fillId="0" borderId="32" xfId="47" applyFont="1" applyBorder="1" applyAlignment="1">
      <alignment horizontal="center"/>
    </xf>
    <xf numFmtId="0" fontId="48" fillId="0" borderId="18" xfId="47" applyFont="1" applyBorder="1" applyAlignment="1">
      <alignment horizontal="center"/>
    </xf>
    <xf numFmtId="0" fontId="48" fillId="0" borderId="33" xfId="47" applyFont="1" applyBorder="1" applyAlignment="1">
      <alignment horizontal="center"/>
    </xf>
    <xf numFmtId="0" fontId="47" fillId="0" borderId="34" xfId="47" applyFont="1" applyBorder="1"/>
    <xf numFmtId="4" fontId="47" fillId="0" borderId="35" xfId="47" applyNumberFormat="1" applyFont="1" applyBorder="1"/>
    <xf numFmtId="0" fontId="47" fillId="42" borderId="34" xfId="47" applyFont="1" applyFill="1" applyBorder="1"/>
    <xf numFmtId="0" fontId="47" fillId="0" borderId="17" xfId="47" applyFont="1" applyBorder="1"/>
    <xf numFmtId="0" fontId="47" fillId="0" borderId="36" xfId="47" applyFont="1" applyBorder="1"/>
    <xf numFmtId="0" fontId="47" fillId="0" borderId="28" xfId="47" applyFont="1" applyBorder="1"/>
    <xf numFmtId="4" fontId="47" fillId="0" borderId="11" xfId="47" applyNumberFormat="1" applyFont="1" applyBorder="1"/>
    <xf numFmtId="0" fontId="47" fillId="0" borderId="10" xfId="47" applyFont="1" applyBorder="1"/>
    <xf numFmtId="0" fontId="47" fillId="0" borderId="29" xfId="47" applyFont="1" applyBorder="1"/>
    <xf numFmtId="0" fontId="47" fillId="0" borderId="37" xfId="47" applyFont="1" applyBorder="1"/>
    <xf numFmtId="4" fontId="47" fillId="0" borderId="38" xfId="47" applyNumberFormat="1" applyFont="1" applyBorder="1"/>
    <xf numFmtId="0" fontId="47" fillId="0" borderId="39" xfId="47" applyFont="1" applyBorder="1"/>
    <xf numFmtId="0" fontId="47" fillId="43" borderId="40" xfId="47" applyFont="1" applyFill="1" applyBorder="1"/>
    <xf numFmtId="4" fontId="47" fillId="43" borderId="41" xfId="47" applyNumberFormat="1" applyFont="1" applyFill="1" applyBorder="1"/>
    <xf numFmtId="0" fontId="48" fillId="0" borderId="42" xfId="47" applyFont="1" applyBorder="1" applyAlignment="1">
      <alignment horizontal="center"/>
    </xf>
    <xf numFmtId="0" fontId="48" fillId="0" borderId="43" xfId="47" applyFont="1" applyBorder="1" applyAlignment="1">
      <alignment horizontal="center"/>
    </xf>
    <xf numFmtId="0" fontId="48" fillId="0" borderId="44" xfId="47" applyFont="1" applyBorder="1" applyAlignment="1">
      <alignment horizontal="center"/>
    </xf>
    <xf numFmtId="0" fontId="49" fillId="0" borderId="32" xfId="47" applyFont="1" applyBorder="1" applyAlignment="1">
      <alignment horizontal="center"/>
    </xf>
    <xf numFmtId="0" fontId="49" fillId="0" borderId="18" xfId="47" applyFont="1" applyBorder="1" applyAlignment="1">
      <alignment horizontal="center"/>
    </xf>
    <xf numFmtId="0" fontId="49" fillId="0" borderId="33" xfId="47" applyFont="1" applyBorder="1" applyAlignment="1">
      <alignment horizontal="center"/>
    </xf>
    <xf numFmtId="0" fontId="50" fillId="0" borderId="10" xfId="47" applyFont="1" applyBorder="1"/>
    <xf numFmtId="4" fontId="51" fillId="0" borderId="10" xfId="47" applyNumberFormat="1" applyFont="1" applyBorder="1"/>
    <xf numFmtId="0" fontId="47" fillId="42" borderId="45" xfId="47" applyFont="1" applyFill="1" applyBorder="1"/>
    <xf numFmtId="0" fontId="47" fillId="0" borderId="30" xfId="47" applyFont="1" applyBorder="1"/>
    <xf numFmtId="0" fontId="47" fillId="0" borderId="46" xfId="47" applyFont="1" applyBorder="1"/>
    <xf numFmtId="0" fontId="47" fillId="0" borderId="47" xfId="47" applyFont="1" applyBorder="1"/>
    <xf numFmtId="0" fontId="47" fillId="0" borderId="48" xfId="47" applyFont="1" applyBorder="1"/>
    <xf numFmtId="0" fontId="47" fillId="43" borderId="34" xfId="47" applyFont="1" applyFill="1" applyBorder="1"/>
    <xf numFmtId="0" fontId="52" fillId="0" borderId="0" xfId="48" applyFont="1"/>
    <xf numFmtId="0" fontId="44" fillId="0" borderId="0" xfId="48" applyFont="1"/>
    <xf numFmtId="0" fontId="53" fillId="0" borderId="0" xfId="48" applyFont="1" applyAlignment="1">
      <alignment horizontal="center" vertical="center" wrapText="1"/>
    </xf>
    <xf numFmtId="0" fontId="54" fillId="0" borderId="0" xfId="48" applyFont="1"/>
    <xf numFmtId="0" fontId="55" fillId="0" borderId="0" xfId="49" applyFont="1"/>
    <xf numFmtId="173" fontId="55" fillId="0" borderId="0" xfId="49" applyNumberFormat="1" applyFont="1"/>
    <xf numFmtId="0" fontId="55" fillId="0" borderId="0" xfId="49" quotePrefix="1" applyFont="1"/>
    <xf numFmtId="0" fontId="55" fillId="0" borderId="0" xfId="49" applyFont="1" applyAlignment="1">
      <alignment horizontal="center"/>
    </xf>
    <xf numFmtId="174" fontId="57" fillId="24" borderId="10" xfId="50" applyFont="1" applyFill="1" applyBorder="1" applyAlignment="1">
      <alignment horizontal="center"/>
    </xf>
    <xf numFmtId="174" fontId="57" fillId="24" borderId="10" xfId="50" applyFont="1" applyFill="1" applyBorder="1" applyAlignment="1">
      <alignment horizontal="left"/>
    </xf>
    <xf numFmtId="3" fontId="45" fillId="0" borderId="0" xfId="50" applyNumberFormat="1" applyFont="1"/>
    <xf numFmtId="174" fontId="45" fillId="0" borderId="0" xfId="50" applyFont="1"/>
    <xf numFmtId="170" fontId="45" fillId="0" borderId="10" xfId="50" applyNumberFormat="1" applyFont="1" applyBorder="1" applyAlignment="1">
      <alignment horizontal="center"/>
    </xf>
    <xf numFmtId="174" fontId="45" fillId="0" borderId="10" xfId="50" applyFont="1" applyBorder="1"/>
    <xf numFmtId="174" fontId="45" fillId="0" borderId="10" xfId="50" applyFont="1" applyBorder="1" applyAlignment="1">
      <alignment horizontal="center"/>
    </xf>
    <xf numFmtId="3" fontId="45" fillId="0" borderId="10" xfId="50" applyNumberFormat="1" applyFont="1" applyBorder="1"/>
    <xf numFmtId="174" fontId="56" fillId="44" borderId="10" xfId="50" applyFill="1" applyBorder="1"/>
    <xf numFmtId="174" fontId="56" fillId="44" borderId="10" xfId="50" applyFill="1" applyBorder="1" applyAlignment="1">
      <alignment horizontal="left"/>
    </xf>
    <xf numFmtId="174" fontId="56" fillId="44" borderId="0" xfId="50" applyFill="1"/>
    <xf numFmtId="174" fontId="45" fillId="0" borderId="0" xfId="50" applyFont="1" applyAlignment="1">
      <alignment horizontal="left"/>
    </xf>
    <xf numFmtId="0" fontId="55" fillId="0" borderId="0" xfId="51" applyFont="1"/>
    <xf numFmtId="0" fontId="55" fillId="0" borderId="0" xfId="51" applyFont="1" applyAlignment="1">
      <alignment horizontal="center"/>
    </xf>
    <xf numFmtId="0" fontId="59" fillId="0" borderId="0" xfId="51" applyFont="1"/>
    <xf numFmtId="0" fontId="60" fillId="0" borderId="0" xfId="51" applyFont="1"/>
    <xf numFmtId="0" fontId="60" fillId="0" borderId="0" xfId="51" applyFont="1" applyAlignment="1">
      <alignment horizontal="center"/>
    </xf>
    <xf numFmtId="14" fontId="55" fillId="0" borderId="0" xfId="51" applyNumberFormat="1" applyFont="1"/>
  </cellXfs>
  <cellStyles count="5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42" builtinId="4"/>
    <cellStyle name="Currency 2" xfId="45" xr:uid="{C26699C1-A45A-4B19-86F2-07227FAFD366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allaad_output-11" xfId="44" xr:uid="{CD26EF03-6D52-4BCE-AE49-979C499A2155}"/>
    <cellStyle name="Normal" xfId="0" builtinId="0"/>
    <cellStyle name="Normal 2" xfId="43" xr:uid="{E8EF1B21-3E00-4877-88D0-0B2CD0333CA7}"/>
    <cellStyle name="Normal 2 2" xfId="49" xr:uid="{DC3A2E08-1102-4B2C-9775-B723760201C9}"/>
    <cellStyle name="Normal 2 2 2" xfId="51" xr:uid="{2F01F283-6D71-4CF7-8F1A-E66A4860A7F6}"/>
    <cellStyle name="Normal 3" xfId="46" xr:uid="{D9296F76-73BE-468B-811D-6297AB205B56}"/>
    <cellStyle name="Normal 5" xfId="48" xr:uid="{214C054D-BBE7-445D-AB6D-AA6042ACFA9B}"/>
    <cellStyle name="Normal 6" xfId="50" xr:uid="{209CB0A4-8DF6-4373-8D9A-1972DF9576DC}"/>
    <cellStyle name="Normal_Allahindlus" xfId="47" xr:uid="{7C634030-07BD-4859-A7C9-F1DC1074B08D}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0</xdr:row>
      <xdr:rowOff>0</xdr:rowOff>
    </xdr:from>
    <xdr:to>
      <xdr:col>8</xdr:col>
      <xdr:colOff>563880</xdr:colOff>
      <xdr:row>6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A76C5AD-B55B-4837-B4F6-BFE28F9B7745}"/>
            </a:ext>
          </a:extLst>
        </xdr:cNvPr>
        <xdr:cNvSpPr txBox="1"/>
      </xdr:nvSpPr>
      <xdr:spPr>
        <a:xfrm>
          <a:off x="4320540" y="0"/>
          <a:ext cx="2049780" cy="13792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t-EE" sz="1100"/>
            <a:t>Igas kuus erinev allahindlusprotsent, uus hind arvutatakse eelmise kuu hinnast. Lahtrisse C4 tuleb kirjutada valem, mis on kopeeritav kõigisse teistesse tabeli lahtritesse.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68580</xdr:colOff>
      <xdr:row>0</xdr:row>
      <xdr:rowOff>0</xdr:rowOff>
    </xdr:from>
    <xdr:ext cx="1524000" cy="164237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65A974F-4CB9-4C04-BD6C-9F9C25A1346B}"/>
            </a:ext>
          </a:extLst>
        </xdr:cNvPr>
        <xdr:cNvSpPr txBox="1"/>
      </xdr:nvSpPr>
      <xdr:spPr>
        <a:xfrm>
          <a:off x="4312920" y="0"/>
          <a:ext cx="1524000" cy="16423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t-EE" sz="1100"/>
            <a:t>Igas kuus erinev allahindlusprotsent, uus hind arvutatakse Alghinnast. Lahtrisse C4 tuleb kirjutada valem, mis on kopeeritav kõigisse teistesse tabeli lahtritesse.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40105</xdr:colOff>
      <xdr:row>0</xdr:row>
      <xdr:rowOff>30079</xdr:rowOff>
    </xdr:from>
    <xdr:ext cx="9476701" cy="6038159"/>
    <xdr:pic>
      <xdr:nvPicPr>
        <xdr:cNvPr id="2" name="Picture 1">
          <a:extLst>
            <a:ext uri="{FF2B5EF4-FFF2-40B4-BE49-F238E27FC236}">
              <a16:creationId xmlns:a16="http://schemas.microsoft.com/office/drawing/2014/main" id="{F4E35F7C-84D1-4040-9C03-E6FCC095D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07805" y="30079"/>
          <a:ext cx="9476701" cy="603815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0</xdr:row>
      <xdr:rowOff>0</xdr:rowOff>
    </xdr:from>
    <xdr:to>
      <xdr:col>4</xdr:col>
      <xdr:colOff>619125</xdr:colOff>
      <xdr:row>2</xdr:row>
      <xdr:rowOff>47625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43D0D732-9211-45DA-A145-212D885A6891}"/>
            </a:ext>
          </a:extLst>
        </xdr:cNvPr>
        <xdr:cNvSpPr txBox="1">
          <a:spLocks noChangeArrowheads="1"/>
        </xdr:cNvSpPr>
      </xdr:nvSpPr>
      <xdr:spPr bwMode="auto">
        <a:xfrm>
          <a:off x="2712720" y="0"/>
          <a:ext cx="1175385" cy="4895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kokku= palk+preemia +muu tasu</a:t>
          </a:r>
          <a:endParaRPr lang="et-EE"/>
        </a:p>
      </xdr:txBody>
    </xdr:sp>
    <xdr:clientData/>
  </xdr:twoCellAnchor>
  <xdr:twoCellAnchor>
    <xdr:from>
      <xdr:col>4</xdr:col>
      <xdr:colOff>152400</xdr:colOff>
      <xdr:row>2</xdr:row>
      <xdr:rowOff>38100</xdr:rowOff>
    </xdr:from>
    <xdr:to>
      <xdr:col>6</xdr:col>
      <xdr:colOff>57150</xdr:colOff>
      <xdr:row>5</xdr:row>
      <xdr:rowOff>47625</xdr:rowOff>
    </xdr:to>
    <xdr:sp macro="" textlink="">
      <xdr:nvSpPr>
        <xdr:cNvPr id="3" name="Line 4">
          <a:extLst>
            <a:ext uri="{FF2B5EF4-FFF2-40B4-BE49-F238E27FC236}">
              <a16:creationId xmlns:a16="http://schemas.microsoft.com/office/drawing/2014/main" id="{249F3C4F-54B3-4DF3-BB11-3CB388114474}"/>
            </a:ext>
          </a:extLst>
        </xdr:cNvPr>
        <xdr:cNvSpPr>
          <a:spLocks noChangeShapeType="1"/>
        </xdr:cNvSpPr>
      </xdr:nvSpPr>
      <xdr:spPr bwMode="auto">
        <a:xfrm>
          <a:off x="3421380" y="480060"/>
          <a:ext cx="1276350" cy="67246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733425</xdr:colOff>
      <xdr:row>0</xdr:row>
      <xdr:rowOff>0</xdr:rowOff>
    </xdr:from>
    <xdr:to>
      <xdr:col>6</xdr:col>
      <xdr:colOff>504825</xdr:colOff>
      <xdr:row>3</xdr:row>
      <xdr:rowOff>28575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589B6AA6-6D18-420D-A961-5D9ABBECFDA2}"/>
            </a:ext>
          </a:extLst>
        </xdr:cNvPr>
        <xdr:cNvSpPr txBox="1">
          <a:spLocks noChangeArrowheads="1"/>
        </xdr:cNvSpPr>
      </xdr:nvSpPr>
      <xdr:spPr bwMode="auto">
        <a:xfrm>
          <a:off x="4002405" y="0"/>
          <a:ext cx="1143000" cy="69151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Tulumaksu arvu-tamine sõltub sel-lest, kas tegemist on PK või KK töötajaga. Samuti ka sellest kas palk on suurem kui MV</a:t>
          </a:r>
          <a:endParaRPr lang="et-EE"/>
        </a:p>
      </xdr:txBody>
    </xdr:sp>
    <xdr:clientData/>
  </xdr:twoCellAnchor>
  <xdr:twoCellAnchor>
    <xdr:from>
      <xdr:col>6</xdr:col>
      <xdr:colOff>523875</xdr:colOff>
      <xdr:row>0</xdr:row>
      <xdr:rowOff>0</xdr:rowOff>
    </xdr:from>
    <xdr:to>
      <xdr:col>8</xdr:col>
      <xdr:colOff>76200</xdr:colOff>
      <xdr:row>4</xdr:row>
      <xdr:rowOff>28575</xdr:rowOff>
    </xdr:to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CBFC651C-1614-415E-9124-EC802C660B1B}"/>
            </a:ext>
          </a:extLst>
        </xdr:cNvPr>
        <xdr:cNvSpPr txBox="1">
          <a:spLocks noChangeArrowheads="1"/>
        </xdr:cNvSpPr>
      </xdr:nvSpPr>
      <xdr:spPr bwMode="auto">
        <a:xfrm>
          <a:off x="5164455" y="0"/>
          <a:ext cx="1373505" cy="91249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töötaja on PK siis kontrollitakse kas tema TK-töötusk&gt;MV. Kui ei ole siis  =0. Kui on, siis tehakse TK-Mv-Töötusk ja saadud tulemusest võetakse TM. Kui on KK siis TM-töötusk ja tulemusest TM. Tulemus ümardada täisarvuks</a:t>
          </a:r>
          <a:endParaRPr lang="et-EE"/>
        </a:p>
      </xdr:txBody>
    </xdr:sp>
    <xdr:clientData/>
  </xdr:twoCellAnchor>
  <xdr:twoCellAnchor>
    <xdr:from>
      <xdr:col>5</xdr:col>
      <xdr:colOff>600075</xdr:colOff>
      <xdr:row>3</xdr:row>
      <xdr:rowOff>28575</xdr:rowOff>
    </xdr:from>
    <xdr:to>
      <xdr:col>7</xdr:col>
      <xdr:colOff>114300</xdr:colOff>
      <xdr:row>5</xdr:row>
      <xdr:rowOff>85725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950BA401-138E-4134-A452-50BF225E79AB}"/>
            </a:ext>
          </a:extLst>
        </xdr:cNvPr>
        <xdr:cNvSpPr>
          <a:spLocks noChangeShapeType="1"/>
        </xdr:cNvSpPr>
      </xdr:nvSpPr>
      <xdr:spPr bwMode="auto">
        <a:xfrm>
          <a:off x="4638675" y="691515"/>
          <a:ext cx="939165" cy="49911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</xdr:row>
      <xdr:rowOff>38100</xdr:rowOff>
    </xdr:from>
    <xdr:to>
      <xdr:col>7</xdr:col>
      <xdr:colOff>352425</xdr:colOff>
      <xdr:row>5</xdr:row>
      <xdr:rowOff>66675</xdr:rowOff>
    </xdr:to>
    <xdr:sp macro="" textlink="">
      <xdr:nvSpPr>
        <xdr:cNvPr id="7" name="Line 8">
          <a:extLst>
            <a:ext uri="{FF2B5EF4-FFF2-40B4-BE49-F238E27FC236}">
              <a16:creationId xmlns:a16="http://schemas.microsoft.com/office/drawing/2014/main" id="{DC294370-D621-4D38-9D01-325B6FAEE3FD}"/>
            </a:ext>
          </a:extLst>
        </xdr:cNvPr>
        <xdr:cNvSpPr>
          <a:spLocks noChangeShapeType="1"/>
        </xdr:cNvSpPr>
      </xdr:nvSpPr>
      <xdr:spPr bwMode="auto">
        <a:xfrm>
          <a:off x="5806440" y="922020"/>
          <a:ext cx="9525" cy="2495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238125</xdr:colOff>
      <xdr:row>0</xdr:row>
      <xdr:rowOff>0</xdr:rowOff>
    </xdr:from>
    <xdr:to>
      <xdr:col>10</xdr:col>
      <xdr:colOff>971550</xdr:colOff>
      <xdr:row>3</xdr:row>
      <xdr:rowOff>171450</xdr:rowOff>
    </xdr:to>
    <xdr:sp macro="" textlink="">
      <xdr:nvSpPr>
        <xdr:cNvPr id="8" name="Text Box 9">
          <a:extLst>
            <a:ext uri="{FF2B5EF4-FFF2-40B4-BE49-F238E27FC236}">
              <a16:creationId xmlns:a16="http://schemas.microsoft.com/office/drawing/2014/main" id="{44EA5619-11F4-4FB5-BE61-406B5B762009}"/>
            </a:ext>
          </a:extLst>
        </xdr:cNvPr>
        <xdr:cNvSpPr txBox="1">
          <a:spLocks noChangeArrowheads="1"/>
        </xdr:cNvSpPr>
      </xdr:nvSpPr>
      <xdr:spPr bwMode="auto">
        <a:xfrm>
          <a:off x="8612505" y="0"/>
          <a:ext cx="649605" cy="8343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on ühinetud teise sambaga võetakse maha veel kogumispension, muidu TK-TM-Töötus. Sum-ma saab olla 5 sendi täpsusega</a:t>
          </a:r>
          <a:endParaRPr lang="et-EE"/>
        </a:p>
      </xdr:txBody>
    </xdr:sp>
    <xdr:clientData/>
  </xdr:twoCellAnchor>
  <xdr:twoCellAnchor>
    <xdr:from>
      <xdr:col>10</xdr:col>
      <xdr:colOff>561975</xdr:colOff>
      <xdr:row>3</xdr:row>
      <xdr:rowOff>180975</xdr:rowOff>
    </xdr:from>
    <xdr:to>
      <xdr:col>10</xdr:col>
      <xdr:colOff>571500</xdr:colOff>
      <xdr:row>4</xdr:row>
      <xdr:rowOff>209550</xdr:rowOff>
    </xdr:to>
    <xdr:sp macro="" textlink="">
      <xdr:nvSpPr>
        <xdr:cNvPr id="9" name="Line 10">
          <a:extLst>
            <a:ext uri="{FF2B5EF4-FFF2-40B4-BE49-F238E27FC236}">
              <a16:creationId xmlns:a16="http://schemas.microsoft.com/office/drawing/2014/main" id="{34A412BA-CA73-48E8-92EC-DB6E62B9FE67}"/>
            </a:ext>
          </a:extLst>
        </xdr:cNvPr>
        <xdr:cNvSpPr>
          <a:spLocks noChangeShapeType="1"/>
        </xdr:cNvSpPr>
      </xdr:nvSpPr>
      <xdr:spPr bwMode="auto">
        <a:xfrm>
          <a:off x="8936355" y="843915"/>
          <a:ext cx="9525" cy="2495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95250</xdr:colOff>
      <xdr:row>0</xdr:row>
      <xdr:rowOff>0</xdr:rowOff>
    </xdr:from>
    <xdr:to>
      <xdr:col>9</xdr:col>
      <xdr:colOff>828675</xdr:colOff>
      <xdr:row>4</xdr:row>
      <xdr:rowOff>9525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E7838B93-41F5-4A50-8E99-23244E361764}"/>
            </a:ext>
          </a:extLst>
        </xdr:cNvPr>
        <xdr:cNvSpPr txBox="1">
          <a:spLocks noChangeArrowheads="1"/>
        </xdr:cNvSpPr>
      </xdr:nvSpPr>
      <xdr:spPr bwMode="auto">
        <a:xfrm>
          <a:off x="7585710" y="0"/>
          <a:ext cx="733425" cy="89344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Pensioni arvestatakse tulbas "Kätte" ainult juhul, kui isik on 2 sambaga ühinenud ja siin on märgitud X</a:t>
          </a:r>
          <a:endParaRPr lang="et-EE"/>
        </a:p>
      </xdr:txBody>
    </xdr:sp>
    <xdr:clientData/>
  </xdr:twoCellAnchor>
  <xdr:twoCellAnchor>
    <xdr:from>
      <xdr:col>9</xdr:col>
      <xdr:colOff>419100</xdr:colOff>
      <xdr:row>4</xdr:row>
      <xdr:rowOff>19050</xdr:rowOff>
    </xdr:from>
    <xdr:to>
      <xdr:col>9</xdr:col>
      <xdr:colOff>428625</xdr:colOff>
      <xdr:row>5</xdr:row>
      <xdr:rowOff>47625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3B74741D-1536-4D96-AEEA-5F6573FD9882}"/>
            </a:ext>
          </a:extLst>
        </xdr:cNvPr>
        <xdr:cNvSpPr>
          <a:spLocks noChangeShapeType="1"/>
        </xdr:cNvSpPr>
      </xdr:nvSpPr>
      <xdr:spPr bwMode="auto">
        <a:xfrm>
          <a:off x="7909560" y="902970"/>
          <a:ext cx="9525" cy="2495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133350</xdr:colOff>
      <xdr:row>0</xdr:row>
      <xdr:rowOff>0</xdr:rowOff>
    </xdr:from>
    <xdr:to>
      <xdr:col>9</xdr:col>
      <xdr:colOff>57150</xdr:colOff>
      <xdr:row>4</xdr:row>
      <xdr:rowOff>0</xdr:rowOff>
    </xdr:to>
    <xdr:sp macro="" textlink="">
      <xdr:nvSpPr>
        <xdr:cNvPr id="12" name="Text Box 9">
          <a:extLst>
            <a:ext uri="{FF2B5EF4-FFF2-40B4-BE49-F238E27FC236}">
              <a16:creationId xmlns:a16="http://schemas.microsoft.com/office/drawing/2014/main" id="{5951B1D1-E04E-44CE-B2AA-5D6F7305F4C1}"/>
            </a:ext>
          </a:extLst>
        </xdr:cNvPr>
        <xdr:cNvSpPr txBox="1">
          <a:spLocks noChangeArrowheads="1"/>
        </xdr:cNvSpPr>
      </xdr:nvSpPr>
      <xdr:spPr bwMode="auto">
        <a:xfrm>
          <a:off x="6595110" y="0"/>
          <a:ext cx="952500" cy="8839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Töötuskindlustus on % "Tasu kokku"-st</a:t>
          </a:r>
          <a:endParaRPr lang="et-EE"/>
        </a:p>
      </xdr:txBody>
    </xdr:sp>
    <xdr:clientData/>
  </xdr:twoCellAnchor>
  <xdr:twoCellAnchor>
    <xdr:from>
      <xdr:col>8</xdr:col>
      <xdr:colOff>457200</xdr:colOff>
      <xdr:row>4</xdr:row>
      <xdr:rowOff>9525</xdr:rowOff>
    </xdr:from>
    <xdr:to>
      <xdr:col>8</xdr:col>
      <xdr:colOff>466725</xdr:colOff>
      <xdr:row>5</xdr:row>
      <xdr:rowOff>38100</xdr:rowOff>
    </xdr:to>
    <xdr:sp macro="" textlink="">
      <xdr:nvSpPr>
        <xdr:cNvPr id="13" name="Line 10">
          <a:extLst>
            <a:ext uri="{FF2B5EF4-FFF2-40B4-BE49-F238E27FC236}">
              <a16:creationId xmlns:a16="http://schemas.microsoft.com/office/drawing/2014/main" id="{2A0EAF56-FDED-415B-AB6B-AC743F5F1181}"/>
            </a:ext>
          </a:extLst>
        </xdr:cNvPr>
        <xdr:cNvSpPr>
          <a:spLocks noChangeShapeType="1"/>
        </xdr:cNvSpPr>
      </xdr:nvSpPr>
      <xdr:spPr bwMode="auto">
        <a:xfrm>
          <a:off x="6918960" y="893445"/>
          <a:ext cx="9525" cy="2495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11</xdr:col>
      <xdr:colOff>175260</xdr:colOff>
      <xdr:row>0</xdr:row>
      <xdr:rowOff>0</xdr:rowOff>
    </xdr:from>
    <xdr:ext cx="9658111" cy="4123775"/>
    <xdr:pic>
      <xdr:nvPicPr>
        <xdr:cNvPr id="14" name="Picture 13">
          <a:extLst>
            <a:ext uri="{FF2B5EF4-FFF2-40B4-BE49-F238E27FC236}">
              <a16:creationId xmlns:a16="http://schemas.microsoft.com/office/drawing/2014/main" id="{287E1262-D32E-4486-AFBC-E47636A66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41180" y="0"/>
          <a:ext cx="9658111" cy="412377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Excel_Harjutused_lop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xcel_JK_Tund5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TV/Excel_PK/Excel_PK_Tund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Harjutus_6_Otsimis_viitamisfunktsioonid_tabelite_sidumine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Harjutus_4_Ajaandmed_avaldised_funktsioonid_teksti_valemid_avaldis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esanded"/>
      <sheetName val="Y2_hp"/>
      <sheetName val="Y2_S_leht"/>
      <sheetName val="Y2_Andmetabel"/>
      <sheetName val="Offset"/>
      <sheetName val="Weekday_red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Kood</v>
          </cell>
          <cell r="B1" t="str">
            <v>liin</v>
          </cell>
          <cell r="C1" t="str">
            <v>vedaja</v>
          </cell>
          <cell r="D1" t="str">
            <v>Reg_kood</v>
          </cell>
          <cell r="E1" t="str">
            <v>Indeks</v>
          </cell>
          <cell r="F1" t="str">
            <v>Aadress</v>
          </cell>
          <cell r="G1" t="str">
            <v>Linn</v>
          </cell>
        </row>
        <row r="2">
          <cell r="A2" t="str">
            <v>Haapsalu_M.K. Reis-X Haapsalu</v>
          </cell>
          <cell r="B2" t="str">
            <v>Haapsalu</v>
          </cell>
          <cell r="C2" t="str">
            <v>M.K. Reis-X Haapsalu</v>
          </cell>
        </row>
        <row r="3">
          <cell r="A3" t="str">
            <v>Haapsalu_Reisipaus</v>
          </cell>
          <cell r="B3" t="str">
            <v>Haapsalu</v>
          </cell>
          <cell r="C3" t="str">
            <v>Reisipaus</v>
          </cell>
          <cell r="D3">
            <v>10897497</v>
          </cell>
          <cell r="E3">
            <v>44314</v>
          </cell>
          <cell r="F3" t="str">
            <v>Fr. R. Kreutzwaldi 26B</v>
          </cell>
          <cell r="G3" t="str">
            <v>Rakvere</v>
          </cell>
        </row>
        <row r="4">
          <cell r="A4" t="str">
            <v>Harjumaa_Harjumaa Liinid</v>
          </cell>
          <cell r="B4" t="str">
            <v>Harjumaa</v>
          </cell>
          <cell r="C4" t="str">
            <v>Harjumaa Liinid</v>
          </cell>
        </row>
        <row r="5">
          <cell r="A5" t="str">
            <v>Harjumaa_Hansabuss</v>
          </cell>
          <cell r="B5" t="str">
            <v>Harjumaa</v>
          </cell>
          <cell r="C5" t="str">
            <v>Hansabuss</v>
          </cell>
        </row>
        <row r="6">
          <cell r="A6" t="str">
            <v>Harjumaa_Mulgi Reisid</v>
          </cell>
          <cell r="B6" t="str">
            <v>Harjumaa</v>
          </cell>
          <cell r="C6" t="str">
            <v>Mulgi Reisid</v>
          </cell>
          <cell r="D6">
            <v>10122514</v>
          </cell>
          <cell r="E6">
            <v>71720</v>
          </cell>
          <cell r="F6" t="str">
            <v>Pargi tn 5A</v>
          </cell>
          <cell r="G6" t="str">
            <v>Viljandi</v>
          </cell>
        </row>
        <row r="7">
          <cell r="A7" t="str">
            <v>Hiiumaa_Mulgi Reisid</v>
          </cell>
          <cell r="B7" t="str">
            <v>Hiiumaa</v>
          </cell>
          <cell r="C7" t="str">
            <v>Mulgi Reisid</v>
          </cell>
          <cell r="D7">
            <v>10122514</v>
          </cell>
          <cell r="E7">
            <v>71720</v>
          </cell>
          <cell r="F7" t="str">
            <v>Pargi tn 5A</v>
          </cell>
          <cell r="G7" t="str">
            <v>Viljandi</v>
          </cell>
        </row>
        <row r="8">
          <cell r="A8" t="str">
            <v>Ida-Virumaa_Narva Bussiveod</v>
          </cell>
          <cell r="B8" t="str">
            <v>Ida-Virumaa</v>
          </cell>
          <cell r="C8" t="str">
            <v>Narva Bussiveod</v>
          </cell>
          <cell r="D8">
            <v>10247291</v>
          </cell>
          <cell r="E8">
            <v>21004</v>
          </cell>
          <cell r="F8" t="str">
            <v>Kadastiku 51</v>
          </cell>
          <cell r="G8" t="str">
            <v>Narva</v>
          </cell>
        </row>
        <row r="9">
          <cell r="A9" t="str">
            <v>Ida-Virumaa_Järve Bussipark</v>
          </cell>
          <cell r="B9" t="str">
            <v>Ida-Virumaa</v>
          </cell>
          <cell r="C9" t="str">
            <v>Järve Bussipark</v>
          </cell>
        </row>
        <row r="10">
          <cell r="A10" t="str">
            <v>Ida-Virumaa_Ekspress Auto L</v>
          </cell>
          <cell r="B10" t="str">
            <v>Ida-Virumaa</v>
          </cell>
          <cell r="C10" t="str">
            <v>Ekspress Auto L</v>
          </cell>
        </row>
        <row r="11">
          <cell r="A11" t="str">
            <v>Jõgeva_Eltor</v>
          </cell>
          <cell r="B11" t="str">
            <v>Jõgeva</v>
          </cell>
          <cell r="C11" t="str">
            <v>Eltor</v>
          </cell>
        </row>
        <row r="12">
          <cell r="A12" t="str">
            <v>Jõgeva maakond_Eltor</v>
          </cell>
          <cell r="B12" t="str">
            <v>Jõgeva maakond</v>
          </cell>
          <cell r="C12" t="str">
            <v>Eltor</v>
          </cell>
        </row>
        <row r="13">
          <cell r="A13" t="str">
            <v>Jõhvi_Järve Bussipark</v>
          </cell>
          <cell r="B13" t="str">
            <v>Jõhvi</v>
          </cell>
          <cell r="C13" t="str">
            <v>Järve Bussipark</v>
          </cell>
        </row>
        <row r="14">
          <cell r="A14" t="str">
            <v>Jõhvi_Ekspress Auto L</v>
          </cell>
          <cell r="B14" t="str">
            <v>Jõhvi</v>
          </cell>
          <cell r="C14" t="str">
            <v>Ekspress Auto L</v>
          </cell>
        </row>
        <row r="15">
          <cell r="A15" t="str">
            <v>Järvamaa_Atko Trans</v>
          </cell>
          <cell r="B15" t="str">
            <v>Järvamaa</v>
          </cell>
          <cell r="C15" t="str">
            <v>Atko Trans</v>
          </cell>
        </row>
        <row r="16">
          <cell r="A16" t="str">
            <v>K-Järve_Järve Bussipark</v>
          </cell>
          <cell r="B16" t="str">
            <v>K-Järve</v>
          </cell>
          <cell r="C16" t="str">
            <v>Järve Bussipark</v>
          </cell>
        </row>
        <row r="17">
          <cell r="A17" t="str">
            <v>K-Järve_Ekspress Auto L</v>
          </cell>
          <cell r="B17" t="str">
            <v>K-Järve</v>
          </cell>
          <cell r="C17" t="str">
            <v>Ekspress Auto L</v>
          </cell>
        </row>
        <row r="18">
          <cell r="A18" t="str">
            <v>Kuressaare_Harjumaa Liinid Saaremaa</v>
          </cell>
          <cell r="B18" t="str">
            <v>Kuressaare</v>
          </cell>
          <cell r="C18" t="str">
            <v>Harjumaa Liinid Saaremaa</v>
          </cell>
        </row>
        <row r="19">
          <cell r="A19" t="str">
            <v>Läänemaa_M.K. Reis-X Haapsalu</v>
          </cell>
          <cell r="B19" t="str">
            <v>Läänemaa</v>
          </cell>
          <cell r="C19" t="str">
            <v>M.K. Reis-X Haapsalu</v>
          </cell>
        </row>
        <row r="20">
          <cell r="A20" t="str">
            <v>Lääne-Virumaa_GoBus Rakvere</v>
          </cell>
          <cell r="B20" t="str">
            <v>Lääne-Virumaa</v>
          </cell>
          <cell r="C20" t="str">
            <v>GoBus Rakvere</v>
          </cell>
        </row>
        <row r="21">
          <cell r="A21" t="str">
            <v>Maardu_Temptrans AS</v>
          </cell>
          <cell r="B21" t="str">
            <v>Maardu</v>
          </cell>
          <cell r="C21" t="str">
            <v>Temptrans AS</v>
          </cell>
          <cell r="D21">
            <v>10035301</v>
          </cell>
          <cell r="E21">
            <v>74114</v>
          </cell>
          <cell r="F21" t="str">
            <v>Kroodi tn 8</v>
          </cell>
          <cell r="G21" t="str">
            <v>Maardu</v>
          </cell>
        </row>
        <row r="22">
          <cell r="A22" t="str">
            <v>Maardu-Tallinn_Temptrans AS</v>
          </cell>
          <cell r="B22" t="str">
            <v>Maardu-Tallinn</v>
          </cell>
          <cell r="C22" t="str">
            <v>Temptrans AS</v>
          </cell>
          <cell r="D22">
            <v>10035301</v>
          </cell>
          <cell r="E22">
            <v>74114</v>
          </cell>
          <cell r="F22" t="str">
            <v>Kroodi tn 8</v>
          </cell>
          <cell r="G22" t="str">
            <v>Maardu</v>
          </cell>
        </row>
        <row r="23">
          <cell r="A23" t="str">
            <v>Narva_Narva Bussiveod</v>
          </cell>
          <cell r="B23" t="str">
            <v>Narva</v>
          </cell>
          <cell r="C23" t="str">
            <v>Narva Bussiveod</v>
          </cell>
        </row>
        <row r="24">
          <cell r="A24" t="str">
            <v>Narva-Jõesuu_Narva Bussiveod</v>
          </cell>
          <cell r="B24" t="str">
            <v>Narva-Jõesuu</v>
          </cell>
          <cell r="C24" t="str">
            <v>Narva Bussiveod</v>
          </cell>
        </row>
        <row r="25">
          <cell r="A25" t="str">
            <v>Paide_Atko Trans</v>
          </cell>
          <cell r="B25" t="str">
            <v>Paide</v>
          </cell>
          <cell r="C25" t="str">
            <v>Atko Trans</v>
          </cell>
        </row>
        <row r="26">
          <cell r="A26" t="str">
            <v>Põltsamaa_Eltor</v>
          </cell>
          <cell r="B26" t="str">
            <v>Põltsamaa</v>
          </cell>
          <cell r="C26" t="str">
            <v>Eltor</v>
          </cell>
        </row>
        <row r="27">
          <cell r="A27" t="str">
            <v>Põlva_Harjumaa Liinid Põlva</v>
          </cell>
          <cell r="B27" t="str">
            <v>Põlva</v>
          </cell>
          <cell r="C27" t="str">
            <v>Harjumaa Liinid Põlva</v>
          </cell>
        </row>
        <row r="28">
          <cell r="A28" t="str">
            <v>Põlva maakond_Harjumaa Liinid Põlva</v>
          </cell>
          <cell r="B28" t="str">
            <v>Põlva maakond</v>
          </cell>
          <cell r="C28" t="str">
            <v>Harjumaa Liinid Põlva</v>
          </cell>
        </row>
        <row r="29">
          <cell r="A29" t="str">
            <v>Pärnu_GoBus Pärnu</v>
          </cell>
          <cell r="B29" t="str">
            <v>Pärnu</v>
          </cell>
          <cell r="C29" t="str">
            <v>GoBus Pärnu</v>
          </cell>
        </row>
        <row r="30">
          <cell r="A30" t="str">
            <v>Pärnu maakond_M.K. Reis-X Pärnu</v>
          </cell>
          <cell r="B30" t="str">
            <v>Pärnu maakond</v>
          </cell>
          <cell r="C30" t="str">
            <v>M.K. Reis-X Pärnu</v>
          </cell>
        </row>
        <row r="31">
          <cell r="A31" t="str">
            <v>Pärnu maakond_Mulgi Reisid</v>
          </cell>
          <cell r="B31" t="str">
            <v>Pärnu maakond</v>
          </cell>
          <cell r="C31" t="str">
            <v>Mulgi Reisid</v>
          </cell>
          <cell r="D31">
            <v>10122514</v>
          </cell>
          <cell r="E31">
            <v>71720</v>
          </cell>
          <cell r="F31" t="str">
            <v>Pargi tn 5A</v>
          </cell>
          <cell r="G31" t="str">
            <v>Viljandi</v>
          </cell>
        </row>
        <row r="32">
          <cell r="A32" t="str">
            <v>Pärnu-Tallinn_GoBus Pärnu</v>
          </cell>
          <cell r="B32" t="str">
            <v>Pärnu-Tallinn</v>
          </cell>
          <cell r="C32" t="str">
            <v>GoBus Pärnu</v>
          </cell>
        </row>
        <row r="33">
          <cell r="A33" t="str">
            <v>Pärnu-Tartu_GoBus Pärnu</v>
          </cell>
          <cell r="B33" t="str">
            <v>Pärnu-Tartu</v>
          </cell>
          <cell r="C33" t="str">
            <v>GoBus Pärnu</v>
          </cell>
        </row>
        <row r="34">
          <cell r="A34" t="str">
            <v>Rakvere_M.K. Reis-X</v>
          </cell>
          <cell r="B34" t="str">
            <v>Rakvere</v>
          </cell>
          <cell r="C34" t="str">
            <v>M.K. Reis-X</v>
          </cell>
        </row>
        <row r="35">
          <cell r="A35" t="str">
            <v>Rapla_Rapla Bussipark</v>
          </cell>
          <cell r="B35" t="str">
            <v>Rapla</v>
          </cell>
          <cell r="C35" t="str">
            <v>Rapla Bussipark</v>
          </cell>
          <cell r="D35">
            <v>11096842</v>
          </cell>
          <cell r="E35">
            <v>79513</v>
          </cell>
          <cell r="F35" t="str">
            <v>Tallinna mnt 3</v>
          </cell>
          <cell r="G35" t="str">
            <v>Rapla</v>
          </cell>
        </row>
        <row r="36">
          <cell r="A36" t="str">
            <v>Rapla maakond_Rapla Bussipark</v>
          </cell>
          <cell r="B36" t="str">
            <v>Rapla maakond</v>
          </cell>
          <cell r="C36" t="str">
            <v>Rapla Bussipark</v>
          </cell>
          <cell r="D36">
            <v>11096842</v>
          </cell>
          <cell r="E36">
            <v>79513</v>
          </cell>
          <cell r="F36" t="str">
            <v>Tallinna mnt 3</v>
          </cell>
          <cell r="G36" t="str">
            <v>Rapla</v>
          </cell>
        </row>
        <row r="37">
          <cell r="A37" t="str">
            <v>Saaremaa_Harjumaa Liinid Saaremaa</v>
          </cell>
          <cell r="B37" t="str">
            <v>Saaremaa</v>
          </cell>
          <cell r="C37" t="str">
            <v>Harjumaa Liinid Saaremaa</v>
          </cell>
        </row>
        <row r="38">
          <cell r="A38" t="str">
            <v>Tallinn-Pärnu_Taisto Transport AS</v>
          </cell>
          <cell r="B38" t="str">
            <v>Tallinn-Pärnu</v>
          </cell>
          <cell r="C38" t="str">
            <v>Taisto Transport AS</v>
          </cell>
          <cell r="D38">
            <v>10414949</v>
          </cell>
          <cell r="E38">
            <v>66405</v>
          </cell>
          <cell r="F38" t="str">
            <v xml:space="preserve">Kollino küla Antsla vald </v>
          </cell>
          <cell r="G38" t="str">
            <v>Võrumaa</v>
          </cell>
        </row>
        <row r="39">
          <cell r="A39" t="str">
            <v>Tallinn-Riia_Hansabuss</v>
          </cell>
          <cell r="B39" t="str">
            <v>Tallinn-Riia</v>
          </cell>
          <cell r="C39" t="str">
            <v>Hansabuss</v>
          </cell>
        </row>
        <row r="40">
          <cell r="A40" t="str">
            <v>Tallinn-Tartu_Taisto Transport AS</v>
          </cell>
          <cell r="B40" t="str">
            <v>Tallinn-Tartu</v>
          </cell>
          <cell r="C40" t="str">
            <v>Taisto Transport AS</v>
          </cell>
          <cell r="D40">
            <v>10414949</v>
          </cell>
          <cell r="E40">
            <v>66405</v>
          </cell>
          <cell r="F40" t="str">
            <v xml:space="preserve">Kollino küla Antsla vald </v>
          </cell>
          <cell r="G40" t="str">
            <v>Võrumaa</v>
          </cell>
        </row>
        <row r="41">
          <cell r="A41" t="str">
            <v>Tartu maakond_Tarbus</v>
          </cell>
          <cell r="B41" t="str">
            <v>Tartu maakond</v>
          </cell>
          <cell r="C41" t="str">
            <v>Tarbus</v>
          </cell>
          <cell r="D41">
            <v>11980823</v>
          </cell>
          <cell r="E41">
            <v>50105</v>
          </cell>
          <cell r="F41" t="str">
            <v>Ringtee 25</v>
          </cell>
          <cell r="G41" t="str">
            <v>Tartu</v>
          </cell>
        </row>
        <row r="42">
          <cell r="A42" t="str">
            <v>Türi_Atko Trans</v>
          </cell>
          <cell r="B42" t="str">
            <v>Türi</v>
          </cell>
          <cell r="C42" t="str">
            <v>Atko Trans</v>
          </cell>
        </row>
        <row r="43">
          <cell r="A43" t="str">
            <v>Valga_Atko Trans Valga</v>
          </cell>
          <cell r="B43" t="str">
            <v>Valga</v>
          </cell>
          <cell r="C43" t="str">
            <v>Atko Trans Valga</v>
          </cell>
        </row>
        <row r="44">
          <cell r="A44" t="str">
            <v>Valga maakond_Atko Trans Valga</v>
          </cell>
          <cell r="B44" t="str">
            <v>Valga maakond</v>
          </cell>
          <cell r="C44" t="str">
            <v>Atko Trans Valga</v>
          </cell>
        </row>
        <row r="45">
          <cell r="A45" t="str">
            <v>Viljandi_MTG Viljandi</v>
          </cell>
          <cell r="B45" t="str">
            <v>Viljandi</v>
          </cell>
          <cell r="C45" t="str">
            <v>MTG Viljandi</v>
          </cell>
          <cell r="D45">
            <v>10528989</v>
          </cell>
          <cell r="E45">
            <v>71720</v>
          </cell>
          <cell r="F45" t="str">
            <v>Pargi tn 5B</v>
          </cell>
          <cell r="G45" t="str">
            <v>Viljandi</v>
          </cell>
        </row>
        <row r="46">
          <cell r="A46" t="str">
            <v>Viljandi maakond_MTG Viljandi</v>
          </cell>
          <cell r="B46" t="str">
            <v>Viljandi maakond</v>
          </cell>
          <cell r="C46" t="str">
            <v>MTG Viljandi</v>
          </cell>
          <cell r="D46">
            <v>10528989</v>
          </cell>
          <cell r="E46">
            <v>71720</v>
          </cell>
          <cell r="F46" t="str">
            <v>Pargi tn 5B</v>
          </cell>
          <cell r="G46" t="str">
            <v>Viljandi</v>
          </cell>
        </row>
        <row r="47">
          <cell r="A47" t="str">
            <v>Viljandi maakond_Mulgi Reisid</v>
          </cell>
          <cell r="B47" t="str">
            <v>Viljandi maakond</v>
          </cell>
          <cell r="C47" t="str">
            <v>Mulgi Reisid</v>
          </cell>
          <cell r="D47">
            <v>10122514</v>
          </cell>
          <cell r="E47">
            <v>71720</v>
          </cell>
          <cell r="F47" t="str">
            <v>Pargi tn 5A</v>
          </cell>
          <cell r="G47" t="str">
            <v>Viljandi</v>
          </cell>
        </row>
      </sheetData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eekday_red"/>
      <sheetName val="hinnapakkumine"/>
      <sheetName val="Sisestus_leht"/>
      <sheetName val="Andmetabel"/>
      <sheetName val="Yazzy"/>
    </sheetNames>
    <sheetDataSet>
      <sheetData sheetId="0"/>
      <sheetData sheetId="1"/>
      <sheetData sheetId="2"/>
      <sheetData sheetId="3"/>
      <sheetData sheetId="4">
        <row r="1">
          <cell r="A1" t="str">
            <v>Kood</v>
          </cell>
          <cell r="B1" t="str">
            <v>liin</v>
          </cell>
          <cell r="C1" t="str">
            <v>vedaja</v>
          </cell>
          <cell r="D1" t="str">
            <v>Reg_kood</v>
          </cell>
          <cell r="E1" t="str">
            <v>Indeks</v>
          </cell>
          <cell r="F1" t="str">
            <v>Aadress</v>
          </cell>
          <cell r="G1" t="str">
            <v>Linn</v>
          </cell>
        </row>
        <row r="2">
          <cell r="A2" t="str">
            <v>Haapsalu_M.K. Reis-X Haapsalu</v>
          </cell>
          <cell r="B2" t="str">
            <v>Haapsalu</v>
          </cell>
          <cell r="C2" t="str">
            <v>M.K. Reis-X Haapsalu</v>
          </cell>
        </row>
        <row r="3">
          <cell r="A3" t="str">
            <v>Haapsalu_Reisipaus</v>
          </cell>
          <cell r="B3" t="str">
            <v>Haapsalu</v>
          </cell>
          <cell r="C3" t="str">
            <v>Reisipaus</v>
          </cell>
          <cell r="D3">
            <v>10897497</v>
          </cell>
          <cell r="E3">
            <v>44314</v>
          </cell>
          <cell r="F3" t="str">
            <v>Fr. R. Kreutzwaldi 26B</v>
          </cell>
          <cell r="G3" t="str">
            <v>Rakvere</v>
          </cell>
        </row>
        <row r="4">
          <cell r="A4" t="str">
            <v>Harjumaa_Harjumaa Liinid</v>
          </cell>
          <cell r="B4" t="str">
            <v>Harjumaa</v>
          </cell>
          <cell r="C4" t="str">
            <v>Harjumaa Liinid</v>
          </cell>
        </row>
        <row r="5">
          <cell r="A5" t="str">
            <v>Harjumaa_Hansabuss</v>
          </cell>
          <cell r="B5" t="str">
            <v>Harjumaa</v>
          </cell>
          <cell r="C5" t="str">
            <v>Hansabuss</v>
          </cell>
        </row>
        <row r="6">
          <cell r="A6" t="str">
            <v>Harjumaa_Mulgi Reisid</v>
          </cell>
          <cell r="B6" t="str">
            <v>Harjumaa</v>
          </cell>
          <cell r="C6" t="str">
            <v>Mulgi Reisid</v>
          </cell>
          <cell r="D6">
            <v>10122514</v>
          </cell>
          <cell r="E6">
            <v>71720</v>
          </cell>
          <cell r="F6" t="str">
            <v>Pargi tn 5A</v>
          </cell>
          <cell r="G6" t="str">
            <v>Viljandi</v>
          </cell>
        </row>
        <row r="7">
          <cell r="A7" t="str">
            <v>Hiiumaa_Mulgi Reisid</v>
          </cell>
          <cell r="B7" t="str">
            <v>Hiiumaa</v>
          </cell>
          <cell r="C7" t="str">
            <v>Mulgi Reisid</v>
          </cell>
          <cell r="D7">
            <v>10122514</v>
          </cell>
          <cell r="E7">
            <v>71720</v>
          </cell>
          <cell r="F7" t="str">
            <v>Pargi tn 5A</v>
          </cell>
          <cell r="G7" t="str">
            <v>Viljandi</v>
          </cell>
        </row>
        <row r="8">
          <cell r="A8" t="str">
            <v>Ida-Virumaa_Narva Bussiveod</v>
          </cell>
          <cell r="B8" t="str">
            <v>Ida-Virumaa</v>
          </cell>
          <cell r="C8" t="str">
            <v>Narva Bussiveod</v>
          </cell>
          <cell r="D8">
            <v>10247291</v>
          </cell>
          <cell r="E8">
            <v>21004</v>
          </cell>
          <cell r="F8" t="str">
            <v>Kadastiku 51</v>
          </cell>
          <cell r="G8" t="str">
            <v>Narva</v>
          </cell>
        </row>
        <row r="9">
          <cell r="A9" t="str">
            <v>Ida-Virumaa_Järve Bussipark</v>
          </cell>
          <cell r="B9" t="str">
            <v>Ida-Virumaa</v>
          </cell>
          <cell r="C9" t="str">
            <v>Järve Bussipark</v>
          </cell>
        </row>
        <row r="10">
          <cell r="A10" t="str">
            <v>Ida-Virumaa_Ekspress Auto L</v>
          </cell>
          <cell r="B10" t="str">
            <v>Ida-Virumaa</v>
          </cell>
          <cell r="C10" t="str">
            <v>Ekspress Auto L</v>
          </cell>
        </row>
        <row r="11">
          <cell r="A11" t="str">
            <v>Jõgeva_Eltor</v>
          </cell>
          <cell r="B11" t="str">
            <v>Jõgeva</v>
          </cell>
          <cell r="C11" t="str">
            <v>Eltor</v>
          </cell>
        </row>
        <row r="12">
          <cell r="A12" t="str">
            <v>Jõgeva maakond_Eltor</v>
          </cell>
          <cell r="B12" t="str">
            <v>Jõgeva maakond</v>
          </cell>
          <cell r="C12" t="str">
            <v>Eltor</v>
          </cell>
        </row>
        <row r="13">
          <cell r="A13" t="str">
            <v>Jõhvi_Järve Bussipark</v>
          </cell>
          <cell r="B13" t="str">
            <v>Jõhvi</v>
          </cell>
          <cell r="C13" t="str">
            <v>Järve Bussipark</v>
          </cell>
        </row>
        <row r="14">
          <cell r="A14" t="str">
            <v>Jõhvi_Ekspress Auto L</v>
          </cell>
          <cell r="B14" t="str">
            <v>Jõhvi</v>
          </cell>
          <cell r="C14" t="str">
            <v>Ekspress Auto L</v>
          </cell>
        </row>
        <row r="15">
          <cell r="A15" t="str">
            <v>Järvamaa_Atko Trans</v>
          </cell>
          <cell r="B15" t="str">
            <v>Järvamaa</v>
          </cell>
          <cell r="C15" t="str">
            <v>Atko Trans</v>
          </cell>
        </row>
        <row r="16">
          <cell r="A16" t="str">
            <v>K-Järve_Järve Bussipark</v>
          </cell>
          <cell r="B16" t="str">
            <v>K-Järve</v>
          </cell>
          <cell r="C16" t="str">
            <v>Järve Bussipark</v>
          </cell>
        </row>
        <row r="17">
          <cell r="A17" t="str">
            <v>K-Järve_Ekspress Auto L</v>
          </cell>
          <cell r="B17" t="str">
            <v>K-Järve</v>
          </cell>
          <cell r="C17" t="str">
            <v>Ekspress Auto L</v>
          </cell>
        </row>
        <row r="18">
          <cell r="A18" t="str">
            <v>Kuressaare_Harjumaa Liinid Saaremaa</v>
          </cell>
          <cell r="B18" t="str">
            <v>Kuressaare</v>
          </cell>
          <cell r="C18" t="str">
            <v>Harjumaa Liinid Saaremaa</v>
          </cell>
        </row>
        <row r="19">
          <cell r="A19" t="str">
            <v>Läänemaa_M.K. Reis-X Haapsalu</v>
          </cell>
          <cell r="B19" t="str">
            <v>Läänemaa</v>
          </cell>
          <cell r="C19" t="str">
            <v>M.K. Reis-X Haapsalu</v>
          </cell>
        </row>
        <row r="20">
          <cell r="A20" t="str">
            <v>Lääne-Virumaa_GoBus Rakvere</v>
          </cell>
          <cell r="B20" t="str">
            <v>Lääne-Virumaa</v>
          </cell>
          <cell r="C20" t="str">
            <v>GoBus Rakvere</v>
          </cell>
        </row>
        <row r="21">
          <cell r="A21" t="str">
            <v>Maardu_Temptrans AS</v>
          </cell>
          <cell r="B21" t="str">
            <v>Maardu</v>
          </cell>
          <cell r="C21" t="str">
            <v>Temptrans AS</v>
          </cell>
          <cell r="D21">
            <v>10035301</v>
          </cell>
          <cell r="E21">
            <v>74114</v>
          </cell>
          <cell r="F21" t="str">
            <v>Kroodi tn 8</v>
          </cell>
          <cell r="G21" t="str">
            <v>Maardu</v>
          </cell>
        </row>
        <row r="22">
          <cell r="A22" t="str">
            <v>Maardu-Tallinn_Temptrans AS</v>
          </cell>
          <cell r="B22" t="str">
            <v>Maardu-Tallinn</v>
          </cell>
          <cell r="C22" t="str">
            <v>Temptrans AS</v>
          </cell>
          <cell r="D22">
            <v>10035301</v>
          </cell>
          <cell r="E22">
            <v>74114</v>
          </cell>
          <cell r="F22" t="str">
            <v>Kroodi tn 8</v>
          </cell>
          <cell r="G22" t="str">
            <v>Maardu</v>
          </cell>
        </row>
        <row r="23">
          <cell r="A23" t="str">
            <v>Narva_Narva Bussiveod</v>
          </cell>
          <cell r="B23" t="str">
            <v>Narva</v>
          </cell>
          <cell r="C23" t="str">
            <v>Narva Bussiveod</v>
          </cell>
        </row>
        <row r="24">
          <cell r="A24" t="str">
            <v>Narva-Jõesuu_Narva Bussiveod</v>
          </cell>
          <cell r="B24" t="str">
            <v>Narva-Jõesuu</v>
          </cell>
          <cell r="C24" t="str">
            <v>Narva Bussiveod</v>
          </cell>
        </row>
        <row r="25">
          <cell r="A25" t="str">
            <v>Paide_Atko Trans</v>
          </cell>
          <cell r="B25" t="str">
            <v>Paide</v>
          </cell>
          <cell r="C25" t="str">
            <v>Atko Trans</v>
          </cell>
        </row>
        <row r="26">
          <cell r="A26" t="str">
            <v>Põltsamaa_Eltor</v>
          </cell>
          <cell r="B26" t="str">
            <v>Põltsamaa</v>
          </cell>
          <cell r="C26" t="str">
            <v>Eltor</v>
          </cell>
        </row>
        <row r="27">
          <cell r="A27" t="str">
            <v>Põlva_Harjumaa Liinid Põlva</v>
          </cell>
          <cell r="B27" t="str">
            <v>Põlva</v>
          </cell>
          <cell r="C27" t="str">
            <v>Harjumaa Liinid Põlva</v>
          </cell>
        </row>
        <row r="28">
          <cell r="A28" t="str">
            <v>Põlva maakond_Harjumaa Liinid Põlva</v>
          </cell>
          <cell r="B28" t="str">
            <v>Põlva maakond</v>
          </cell>
          <cell r="C28" t="str">
            <v>Harjumaa Liinid Põlva</v>
          </cell>
        </row>
        <row r="29">
          <cell r="A29" t="str">
            <v>Pärnu_GoBus Pärnu</v>
          </cell>
          <cell r="B29" t="str">
            <v>Pärnu</v>
          </cell>
          <cell r="C29" t="str">
            <v>GoBus Pärnu</v>
          </cell>
        </row>
        <row r="30">
          <cell r="A30" t="str">
            <v>Pärnu maakond_M.K. Reis-X Pärnu</v>
          </cell>
          <cell r="B30" t="str">
            <v>Pärnu maakond</v>
          </cell>
          <cell r="C30" t="str">
            <v>M.K. Reis-X Pärnu</v>
          </cell>
        </row>
        <row r="31">
          <cell r="A31" t="str">
            <v>Pärnu maakond_Mulgi Reisid</v>
          </cell>
          <cell r="B31" t="str">
            <v>Pärnu maakond</v>
          </cell>
          <cell r="C31" t="str">
            <v>Mulgi Reisid</v>
          </cell>
          <cell r="D31">
            <v>10122514</v>
          </cell>
          <cell r="E31">
            <v>71720</v>
          </cell>
          <cell r="F31" t="str">
            <v>Pargi tn 5A</v>
          </cell>
          <cell r="G31" t="str">
            <v>Viljandi</v>
          </cell>
        </row>
        <row r="32">
          <cell r="A32" t="str">
            <v>Pärnu-Tallinn_GoBus Pärnu</v>
          </cell>
          <cell r="B32" t="str">
            <v>Pärnu-Tallinn</v>
          </cell>
          <cell r="C32" t="str">
            <v>GoBus Pärnu</v>
          </cell>
        </row>
        <row r="33">
          <cell r="A33" t="str">
            <v>Pärnu-Tartu_GoBus Pärnu</v>
          </cell>
          <cell r="B33" t="str">
            <v>Pärnu-Tartu</v>
          </cell>
          <cell r="C33" t="str">
            <v>GoBus Pärnu</v>
          </cell>
        </row>
        <row r="34">
          <cell r="A34" t="str">
            <v>Rakvere_M.K. Reis-X</v>
          </cell>
          <cell r="B34" t="str">
            <v>Rakvere</v>
          </cell>
          <cell r="C34" t="str">
            <v>M.K. Reis-X</v>
          </cell>
        </row>
        <row r="35">
          <cell r="A35" t="str">
            <v>Rapla_Rapla Bussipark</v>
          </cell>
          <cell r="B35" t="str">
            <v>Rapla</v>
          </cell>
          <cell r="C35" t="str">
            <v>Rapla Bussipark</v>
          </cell>
          <cell r="D35">
            <v>11096842</v>
          </cell>
          <cell r="E35">
            <v>79513</v>
          </cell>
          <cell r="F35" t="str">
            <v>Tallinna mnt 3</v>
          </cell>
          <cell r="G35" t="str">
            <v>Rapla</v>
          </cell>
        </row>
        <row r="36">
          <cell r="A36" t="str">
            <v>Rapla maakond_Rapla Bussipark</v>
          </cell>
          <cell r="B36" t="str">
            <v>Rapla maakond</v>
          </cell>
          <cell r="C36" t="str">
            <v>Rapla Bussipark</v>
          </cell>
          <cell r="D36">
            <v>11096842</v>
          </cell>
          <cell r="E36">
            <v>79513</v>
          </cell>
          <cell r="F36" t="str">
            <v>Tallinna mnt 3</v>
          </cell>
          <cell r="G36" t="str">
            <v>Rapla</v>
          </cell>
        </row>
        <row r="37">
          <cell r="A37" t="str">
            <v>Saaremaa_Harjumaa Liinid Saaremaa</v>
          </cell>
          <cell r="B37" t="str">
            <v>Saaremaa</v>
          </cell>
          <cell r="C37" t="str">
            <v>Harjumaa Liinid Saaremaa</v>
          </cell>
        </row>
        <row r="38">
          <cell r="A38" t="str">
            <v>Tallinn-Pärnu_Taisto Transport AS</v>
          </cell>
          <cell r="B38" t="str">
            <v>Tallinn-Pärnu</v>
          </cell>
          <cell r="C38" t="str">
            <v>Taisto Transport AS</v>
          </cell>
          <cell r="D38">
            <v>10414949</v>
          </cell>
          <cell r="E38">
            <v>66405</v>
          </cell>
          <cell r="F38" t="str">
            <v xml:space="preserve">Kollino küla Antsla vald </v>
          </cell>
          <cell r="G38" t="str">
            <v>Võrumaa</v>
          </cell>
        </row>
        <row r="39">
          <cell r="A39" t="str">
            <v>Tallinn-Riia_Hansabuss</v>
          </cell>
          <cell r="B39" t="str">
            <v>Tallinn-Riia</v>
          </cell>
          <cell r="C39" t="str">
            <v>Hansabuss</v>
          </cell>
        </row>
        <row r="40">
          <cell r="A40" t="str">
            <v>Tallinn-Tartu_Taisto Transport AS</v>
          </cell>
          <cell r="B40" t="str">
            <v>Tallinn-Tartu</v>
          </cell>
          <cell r="C40" t="str">
            <v>Taisto Transport AS</v>
          </cell>
          <cell r="D40">
            <v>10414949</v>
          </cell>
          <cell r="E40">
            <v>66405</v>
          </cell>
          <cell r="F40" t="str">
            <v xml:space="preserve">Kollino küla Antsla vald </v>
          </cell>
          <cell r="G40" t="str">
            <v>Võrumaa</v>
          </cell>
        </row>
        <row r="41">
          <cell r="A41" t="str">
            <v>Tartu maakond_Tarbus</v>
          </cell>
          <cell r="B41" t="str">
            <v>Tartu maakond</v>
          </cell>
          <cell r="C41" t="str">
            <v>Tarbus</v>
          </cell>
          <cell r="D41">
            <v>11980823</v>
          </cell>
          <cell r="E41">
            <v>50105</v>
          </cell>
          <cell r="F41" t="str">
            <v>Ringtee 25</v>
          </cell>
          <cell r="G41" t="str">
            <v>Tartu</v>
          </cell>
        </row>
        <row r="42">
          <cell r="A42" t="str">
            <v>Türi_Atko Trans</v>
          </cell>
          <cell r="B42" t="str">
            <v>Türi</v>
          </cell>
          <cell r="C42" t="str">
            <v>Atko Trans</v>
          </cell>
        </row>
        <row r="43">
          <cell r="A43" t="str">
            <v>Valga_Atko Trans Valga</v>
          </cell>
          <cell r="B43" t="str">
            <v>Valga</v>
          </cell>
          <cell r="C43" t="str">
            <v>Atko Trans Valga</v>
          </cell>
        </row>
        <row r="44">
          <cell r="A44" t="str">
            <v>Valga maakond_Atko Trans Valga</v>
          </cell>
          <cell r="B44" t="str">
            <v>Valga maakond</v>
          </cell>
          <cell r="C44" t="str">
            <v>Atko Trans Valga</v>
          </cell>
        </row>
        <row r="45">
          <cell r="A45" t="str">
            <v>Viljandi_MTG Viljandi</v>
          </cell>
          <cell r="B45" t="str">
            <v>Viljandi</v>
          </cell>
          <cell r="C45" t="str">
            <v>MTG Viljandi</v>
          </cell>
          <cell r="D45">
            <v>10528989</v>
          </cell>
          <cell r="E45">
            <v>71720</v>
          </cell>
          <cell r="F45" t="str">
            <v>Pargi tn 5B</v>
          </cell>
          <cell r="G45" t="str">
            <v>Viljandi</v>
          </cell>
        </row>
        <row r="46">
          <cell r="A46" t="str">
            <v>Viljandi maakond_MTG Viljandi</v>
          </cell>
          <cell r="B46" t="str">
            <v>Viljandi maakond</v>
          </cell>
          <cell r="C46" t="str">
            <v>MTG Viljandi</v>
          </cell>
          <cell r="D46">
            <v>10528989</v>
          </cell>
          <cell r="E46">
            <v>71720</v>
          </cell>
          <cell r="F46" t="str">
            <v>Pargi tn 5B</v>
          </cell>
          <cell r="G46" t="str">
            <v>Viljandi</v>
          </cell>
        </row>
        <row r="47">
          <cell r="A47" t="str">
            <v>Viljandi maakond_Mulgi Reisid</v>
          </cell>
          <cell r="B47" t="str">
            <v>Viljandi maakond</v>
          </cell>
          <cell r="C47" t="str">
            <v>Mulgi Reisid</v>
          </cell>
          <cell r="D47">
            <v>10122514</v>
          </cell>
          <cell r="E47">
            <v>71720</v>
          </cell>
          <cell r="F47" t="str">
            <v>Pargi tn 5A</v>
          </cell>
          <cell r="G47" t="str">
            <v>Viljandi</v>
          </cell>
        </row>
      </sheetData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d"/>
      <sheetName val="k_Vormingud"/>
      <sheetName val="N1"/>
      <sheetName val="Vorm"/>
      <sheetName val="Töötaja andmed"/>
      <sheetName val="Toodete andmed"/>
      <sheetName val="Palk_Andmed"/>
    </sheetNames>
    <sheetDataSet>
      <sheetData sheetId="0"/>
      <sheetData sheetId="1"/>
      <sheetData sheetId="2"/>
      <sheetData sheetId="3"/>
      <sheetData sheetId="4"/>
      <sheetData sheetId="5">
        <row r="5">
          <cell r="B5" t="str">
            <v>Kirjeldus</v>
          </cell>
          <cell r="H5" t="str">
            <v>Laekumata</v>
          </cell>
        </row>
        <row r="6">
          <cell r="B6" t="str">
            <v>Pliiats</v>
          </cell>
        </row>
        <row r="7">
          <cell r="B7" t="str">
            <v>Vihik</v>
          </cell>
          <cell r="G7">
            <v>15</v>
          </cell>
        </row>
        <row r="8">
          <cell r="B8" t="str">
            <v>Printer</v>
          </cell>
        </row>
        <row r="9">
          <cell r="B9" t="str">
            <v>Hiir</v>
          </cell>
          <cell r="G9">
            <v>150</v>
          </cell>
        </row>
        <row r="10">
          <cell r="B10" t="str">
            <v>Hiirematt</v>
          </cell>
          <cell r="G10">
            <v>15</v>
          </cell>
        </row>
        <row r="11">
          <cell r="B11" t="str">
            <v>Kõlarid</v>
          </cell>
          <cell r="G11">
            <v>3072.82</v>
          </cell>
        </row>
      </sheetData>
      <sheetData sheetId="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itel"/>
      <sheetName val="Sõnastik"/>
      <sheetName val="Index&amp;Match"/>
      <sheetName val="VLookup&amp;Lookup"/>
      <sheetName val="Vahemik"/>
      <sheetName val="Arve"/>
      <sheetName val="Kaubad"/>
      <sheetName val="Palgid"/>
      <sheetName val="Hinnakiri"/>
      <sheetName val="FunctionIfS "/>
      <sheetName val="Lisad"/>
      <sheetName val="INDEX"/>
      <sheetName val="abi "/>
      <sheetName val="MATCH"/>
      <sheetName val="VHlookup"/>
      <sheetName val="Hinnakirjad"/>
      <sheetName val="Tabel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7">
          <cell r="B7" t="str">
            <v>46106104217</v>
          </cell>
        </row>
        <row r="8">
          <cell r="B8">
            <v>46001280262</v>
          </cell>
        </row>
        <row r="9">
          <cell r="B9">
            <v>46910080242</v>
          </cell>
        </row>
        <row r="10">
          <cell r="B10">
            <v>46910080242</v>
          </cell>
        </row>
        <row r="11">
          <cell r="B11">
            <v>46709170210</v>
          </cell>
        </row>
        <row r="12">
          <cell r="B12">
            <v>46706286617</v>
          </cell>
        </row>
        <row r="13">
          <cell r="B13">
            <v>46701090320</v>
          </cell>
        </row>
        <row r="14">
          <cell r="B14">
            <v>46406030344</v>
          </cell>
        </row>
        <row r="15">
          <cell r="B15">
            <v>46307060343</v>
          </cell>
        </row>
        <row r="16">
          <cell r="B16">
            <v>46210102721</v>
          </cell>
        </row>
        <row r="17">
          <cell r="B17">
            <v>46203262729</v>
          </cell>
        </row>
        <row r="18">
          <cell r="B18" t="str">
            <v>44907076017</v>
          </cell>
        </row>
        <row r="19">
          <cell r="B19" t="str">
            <v>38603292719</v>
          </cell>
        </row>
        <row r="20">
          <cell r="B20" t="str">
            <v>38601100222</v>
          </cell>
        </row>
        <row r="21">
          <cell r="B21">
            <v>38406014226</v>
          </cell>
        </row>
        <row r="22">
          <cell r="B22" t="str">
            <v>38404074229</v>
          </cell>
        </row>
        <row r="23">
          <cell r="B23" t="str">
            <v>38402022267</v>
          </cell>
        </row>
        <row r="24">
          <cell r="B24" t="str">
            <v>38308100387</v>
          </cell>
        </row>
        <row r="25">
          <cell r="B25" t="str">
            <v>38307112233</v>
          </cell>
        </row>
        <row r="26">
          <cell r="B26" t="str">
            <v>48206096013</v>
          </cell>
        </row>
        <row r="27">
          <cell r="B27">
            <v>48008060269</v>
          </cell>
        </row>
        <row r="28">
          <cell r="B28" t="str">
            <v>48001030286</v>
          </cell>
        </row>
        <row r="29">
          <cell r="B29" t="str">
            <v>47804274927</v>
          </cell>
        </row>
        <row r="30">
          <cell r="B30" t="str">
            <v>47704170309</v>
          </cell>
        </row>
        <row r="31">
          <cell r="B31" t="str">
            <v>46907190244</v>
          </cell>
        </row>
        <row r="32">
          <cell r="B32" t="str">
            <v>46710062719</v>
          </cell>
        </row>
        <row r="33">
          <cell r="B33">
            <v>46310102716</v>
          </cell>
        </row>
        <row r="34">
          <cell r="B34" t="str">
            <v>46111206011</v>
          </cell>
        </row>
        <row r="35">
          <cell r="B35" t="str">
            <v>46110210216</v>
          </cell>
        </row>
        <row r="36">
          <cell r="B36" t="str">
            <v>46211014919</v>
          </cell>
        </row>
        <row r="37">
          <cell r="B37">
            <v>46010160268</v>
          </cell>
        </row>
        <row r="38">
          <cell r="B38" t="str">
            <v>38403310332</v>
          </cell>
        </row>
        <row r="39">
          <cell r="B39" t="str">
            <v>48009110340</v>
          </cell>
        </row>
        <row r="40">
          <cell r="B40" t="str">
            <v>47402203718</v>
          </cell>
        </row>
        <row r="41">
          <cell r="B41">
            <v>46903216212</v>
          </cell>
        </row>
        <row r="42">
          <cell r="B42" t="str">
            <v>38108030290</v>
          </cell>
        </row>
        <row r="43">
          <cell r="B43" t="str">
            <v>37612260331</v>
          </cell>
        </row>
        <row r="44">
          <cell r="B44">
            <v>36009206633</v>
          </cell>
        </row>
        <row r="45">
          <cell r="B45">
            <v>38011200268</v>
          </cell>
        </row>
        <row r="46">
          <cell r="B46">
            <v>47603016037</v>
          </cell>
        </row>
        <row r="47">
          <cell r="B47">
            <v>46708060276</v>
          </cell>
        </row>
        <row r="48">
          <cell r="B48">
            <v>38206060307</v>
          </cell>
        </row>
        <row r="49">
          <cell r="B49" t="str">
            <v>38102102228</v>
          </cell>
        </row>
        <row r="50">
          <cell r="B50" t="str">
            <v>38002110282</v>
          </cell>
        </row>
        <row r="51">
          <cell r="B51">
            <v>36106170010</v>
          </cell>
        </row>
        <row r="52">
          <cell r="B52">
            <v>48307064248</v>
          </cell>
        </row>
        <row r="53">
          <cell r="B53" t="str">
            <v>36712040306</v>
          </cell>
        </row>
        <row r="54">
          <cell r="B54" t="str">
            <v>46102120267</v>
          </cell>
        </row>
        <row r="55">
          <cell r="B55">
            <v>36609044210</v>
          </cell>
        </row>
        <row r="56">
          <cell r="B56" t="str">
            <v>3660626XXXX</v>
          </cell>
        </row>
        <row r="57">
          <cell r="B57">
            <v>46906162722</v>
          </cell>
        </row>
        <row r="58">
          <cell r="B58">
            <v>38409066624</v>
          </cell>
        </row>
        <row r="59">
          <cell r="B59">
            <v>36601280211</v>
          </cell>
        </row>
        <row r="60">
          <cell r="B60" t="str">
            <v>44802010412</v>
          </cell>
        </row>
      </sheetData>
      <sheetData sheetId="10" refreshError="1"/>
      <sheetData sheetId="11">
        <row r="16">
          <cell r="B16">
            <v>4</v>
          </cell>
        </row>
        <row r="22">
          <cell r="C22">
            <v>8</v>
          </cell>
          <cell r="D22">
            <v>7.5</v>
          </cell>
          <cell r="E22">
            <v>132</v>
          </cell>
        </row>
        <row r="23">
          <cell r="C23">
            <v>9</v>
          </cell>
          <cell r="D23">
            <v>10</v>
          </cell>
          <cell r="E23">
            <v>143</v>
          </cell>
        </row>
        <row r="24">
          <cell r="C24">
            <v>10</v>
          </cell>
          <cell r="D24">
            <v>12</v>
          </cell>
          <cell r="E24">
            <v>137</v>
          </cell>
        </row>
        <row r="25">
          <cell r="C25">
            <v>3</v>
          </cell>
          <cell r="D25">
            <v>3</v>
          </cell>
          <cell r="E25">
            <v>135</v>
          </cell>
        </row>
        <row r="26">
          <cell r="C26">
            <v>5</v>
          </cell>
          <cell r="D26">
            <v>4</v>
          </cell>
          <cell r="E26">
            <v>68</v>
          </cell>
        </row>
      </sheetData>
      <sheetData sheetId="12">
        <row r="4">
          <cell r="B4" t="str">
            <v>null</v>
          </cell>
        </row>
        <row r="5">
          <cell r="B5" t="str">
            <v>üks</v>
          </cell>
        </row>
        <row r="6">
          <cell r="B6" t="str">
            <v>kaks</v>
          </cell>
        </row>
        <row r="7">
          <cell r="B7" t="str">
            <v>kolm</v>
          </cell>
          <cell r="F7">
            <v>1.5</v>
          </cell>
          <cell r="G7">
            <v>2.4</v>
          </cell>
          <cell r="H7">
            <v>3</v>
          </cell>
          <cell r="I7">
            <v>3.5</v>
          </cell>
          <cell r="J7">
            <v>4</v>
          </cell>
          <cell r="K7">
            <v>6</v>
          </cell>
          <cell r="L7">
            <v>6.8</v>
          </cell>
          <cell r="M7">
            <v>7.5</v>
          </cell>
          <cell r="N7">
            <v>10</v>
          </cell>
          <cell r="O7">
            <v>12</v>
          </cell>
          <cell r="Q7" t="str">
            <v>Harjumaa</v>
          </cell>
          <cell r="S7" t="str">
            <v>Kuressaare</v>
          </cell>
        </row>
        <row r="8">
          <cell r="B8" t="str">
            <v>neli</v>
          </cell>
          <cell r="Q8" t="str">
            <v>Harjumaa, Harku Vald</v>
          </cell>
          <cell r="S8" t="str">
            <v>Maardu</v>
          </cell>
        </row>
        <row r="9">
          <cell r="B9" t="str">
            <v>viis</v>
          </cell>
          <cell r="Q9" t="str">
            <v>Harjumaa, Kuusalu Vald</v>
          </cell>
          <cell r="S9" t="str">
            <v>Narva</v>
          </cell>
        </row>
        <row r="10">
          <cell r="B10" t="str">
            <v>kuus</v>
          </cell>
          <cell r="Q10" t="str">
            <v>Harjumaa, Saku Alevik</v>
          </cell>
          <cell r="S10" t="str">
            <v>Pärnu</v>
          </cell>
        </row>
        <row r="11">
          <cell r="B11" t="str">
            <v>seitse</v>
          </cell>
          <cell r="Q11" t="str">
            <v>Harjumaa, Saku Vald</v>
          </cell>
          <cell r="S11" t="str">
            <v>Tallinn</v>
          </cell>
        </row>
        <row r="12">
          <cell r="B12" t="str">
            <v>kaheksa</v>
          </cell>
          <cell r="Q12" t="str">
            <v>Harjumaa, Saue Vald</v>
          </cell>
          <cell r="S12" t="str">
            <v>Tartu</v>
          </cell>
        </row>
        <row r="13">
          <cell r="B13" t="str">
            <v>üheksa</v>
          </cell>
          <cell r="Q13" t="str">
            <v>Harjumaa, Viimsi Vald</v>
          </cell>
        </row>
        <row r="14">
          <cell r="Q14" t="str">
            <v>Kuressaare</v>
          </cell>
        </row>
        <row r="15">
          <cell r="Q15" t="str">
            <v>Maardu</v>
          </cell>
        </row>
        <row r="16">
          <cell r="Q16" t="str">
            <v>Narva</v>
          </cell>
        </row>
        <row r="17">
          <cell r="B17">
            <v>1</v>
          </cell>
          <cell r="C17" t="str">
            <v>A. Kask</v>
          </cell>
          <cell r="D17">
            <v>65.3</v>
          </cell>
          <cell r="E17">
            <v>3</v>
          </cell>
          <cell r="Q17" t="str">
            <v>Põlvamaa, Kõlleste Vald</v>
          </cell>
        </row>
        <row r="18">
          <cell r="B18">
            <v>2</v>
          </cell>
          <cell r="C18" t="str">
            <v>P. Lepp</v>
          </cell>
          <cell r="D18">
            <v>74.5</v>
          </cell>
          <cell r="E18">
            <v>2</v>
          </cell>
          <cell r="Q18" t="str">
            <v>Pärnu</v>
          </cell>
        </row>
        <row r="19">
          <cell r="B19">
            <v>3</v>
          </cell>
          <cell r="C19" t="str">
            <v>K. Mänd</v>
          </cell>
          <cell r="D19">
            <v>65.3</v>
          </cell>
          <cell r="E19">
            <v>5</v>
          </cell>
          <cell r="Q19" t="str">
            <v>Pärnumaa, Audru Vald</v>
          </cell>
        </row>
        <row r="20">
          <cell r="B20">
            <v>4</v>
          </cell>
          <cell r="C20" t="str">
            <v>L. Tamm</v>
          </cell>
          <cell r="D20">
            <v>42.6</v>
          </cell>
          <cell r="E20">
            <v>2</v>
          </cell>
          <cell r="Q20" t="str">
            <v>Tallinn</v>
          </cell>
        </row>
        <row r="21">
          <cell r="B21">
            <v>5</v>
          </cell>
          <cell r="C21" t="str">
            <v>H. Kuusk</v>
          </cell>
          <cell r="D21">
            <v>74.5</v>
          </cell>
          <cell r="E21">
            <v>1</v>
          </cell>
          <cell r="Q21" t="str">
            <v>Tartu</v>
          </cell>
        </row>
        <row r="22">
          <cell r="B22">
            <v>6</v>
          </cell>
          <cell r="C22" t="str">
            <v>O. Palm</v>
          </cell>
          <cell r="D22">
            <v>63.7</v>
          </cell>
          <cell r="E22">
            <v>2</v>
          </cell>
          <cell r="Q22" t="str">
            <v>Tartumaa</v>
          </cell>
        </row>
        <row r="23">
          <cell r="B23">
            <v>7</v>
          </cell>
          <cell r="C23" t="str">
            <v>V. Tamm</v>
          </cell>
          <cell r="D23">
            <v>45.6</v>
          </cell>
          <cell r="E23">
            <v>3</v>
          </cell>
          <cell r="Q23" t="str">
            <v>Tartumaa, Luunja Vald</v>
          </cell>
        </row>
        <row r="24">
          <cell r="B24">
            <v>8</v>
          </cell>
          <cell r="C24" t="str">
            <v>S. Mets</v>
          </cell>
          <cell r="D24">
            <v>82.4</v>
          </cell>
          <cell r="E24">
            <v>5</v>
          </cell>
          <cell r="Q24" t="str">
            <v>Viljandimaa, Suure-Jaani Vald</v>
          </cell>
        </row>
      </sheetData>
      <sheetData sheetId="13" refreshError="1"/>
      <sheetData sheetId="14" refreshError="1"/>
      <sheetData sheetId="15">
        <row r="4">
          <cell r="B4">
            <v>403144</v>
          </cell>
          <cell r="C4" t="str">
            <v>karp ASALEA 140g</v>
          </cell>
          <cell r="D4">
            <v>15</v>
          </cell>
          <cell r="E4">
            <v>3.4</v>
          </cell>
        </row>
        <row r="5">
          <cell r="B5">
            <v>403075</v>
          </cell>
          <cell r="C5" t="str">
            <v>karp ATHENA 220g</v>
          </cell>
          <cell r="D5">
            <v>20</v>
          </cell>
          <cell r="E5">
            <v>2.4</v>
          </cell>
        </row>
        <row r="6">
          <cell r="B6">
            <v>403130</v>
          </cell>
          <cell r="C6" t="str">
            <v>karp FAKIIR 250g</v>
          </cell>
          <cell r="D6">
            <v>10</v>
          </cell>
          <cell r="E6">
            <v>3</v>
          </cell>
        </row>
        <row r="7">
          <cell r="B7">
            <v>403199</v>
          </cell>
          <cell r="C7" t="str">
            <v>karp FREESIA 270g</v>
          </cell>
          <cell r="D7">
            <v>10</v>
          </cell>
          <cell r="E7">
            <v>4.8</v>
          </cell>
        </row>
        <row r="8">
          <cell r="B8">
            <v>403070</v>
          </cell>
          <cell r="C8" t="str">
            <v>karp KANNEL 200g</v>
          </cell>
          <cell r="D8">
            <v>15</v>
          </cell>
          <cell r="E8">
            <v>2.25</v>
          </cell>
        </row>
        <row r="9">
          <cell r="B9">
            <v>403209</v>
          </cell>
          <cell r="C9" t="str">
            <v>karp KONJAKID 155g</v>
          </cell>
          <cell r="D9">
            <v>21</v>
          </cell>
          <cell r="E9">
            <v>1.85</v>
          </cell>
        </row>
        <row r="10">
          <cell r="B10">
            <v>403087</v>
          </cell>
          <cell r="C10" t="str">
            <v>karp LINNUPIIM 250g</v>
          </cell>
          <cell r="D10">
            <v>21</v>
          </cell>
          <cell r="E10">
            <v>2.85</v>
          </cell>
        </row>
        <row r="11">
          <cell r="B11">
            <v>403245</v>
          </cell>
          <cell r="C11" t="str">
            <v>karp TALLINN 175g</v>
          </cell>
          <cell r="D11">
            <v>10</v>
          </cell>
          <cell r="E11">
            <v>1.4</v>
          </cell>
        </row>
        <row r="12">
          <cell r="B12">
            <v>403225</v>
          </cell>
          <cell r="C12" t="str">
            <v>karp TULJAK 200g</v>
          </cell>
          <cell r="D12">
            <v>20</v>
          </cell>
          <cell r="E12">
            <v>3.2</v>
          </cell>
        </row>
        <row r="13">
          <cell r="B13">
            <v>403078</v>
          </cell>
          <cell r="C13" t="str">
            <v>karp UNISTUS 220g</v>
          </cell>
          <cell r="D13">
            <v>21</v>
          </cell>
          <cell r="E13">
            <v>2.4500000000000002</v>
          </cell>
        </row>
        <row r="14">
          <cell r="B14">
            <v>402122</v>
          </cell>
          <cell r="C14" t="str">
            <v>shok. ANNEKE 100g</v>
          </cell>
          <cell r="D14">
            <v>28</v>
          </cell>
          <cell r="E14">
            <v>0.9</v>
          </cell>
        </row>
        <row r="15">
          <cell r="B15">
            <v>402145</v>
          </cell>
          <cell r="C15" t="str">
            <v>shok. ANNEKE 300g</v>
          </cell>
          <cell r="D15">
            <v>10</v>
          </cell>
          <cell r="E15">
            <v>1.1499999999999999</v>
          </cell>
        </row>
        <row r="16">
          <cell r="B16">
            <v>402068</v>
          </cell>
          <cell r="C16" t="str">
            <v>shok. BITTER 100g</v>
          </cell>
          <cell r="D16">
            <v>28</v>
          </cell>
          <cell r="E16">
            <v>0.15</v>
          </cell>
        </row>
        <row r="17">
          <cell r="B17">
            <v>402050</v>
          </cell>
          <cell r="C17" t="str">
            <v>shok. BITTER 50 g</v>
          </cell>
          <cell r="D17">
            <v>42</v>
          </cell>
          <cell r="E17">
            <v>0.75</v>
          </cell>
        </row>
        <row r="18">
          <cell r="B18">
            <v>403484</v>
          </cell>
          <cell r="C18" t="str">
            <v>shok. JETI 33g</v>
          </cell>
          <cell r="D18">
            <v>24</v>
          </cell>
          <cell r="E18">
            <v>0.3</v>
          </cell>
        </row>
        <row r="19">
          <cell r="B19">
            <v>402225</v>
          </cell>
          <cell r="C19" t="str">
            <v>shok. piima 100g</v>
          </cell>
          <cell r="D19">
            <v>32</v>
          </cell>
          <cell r="E19">
            <v>0.73</v>
          </cell>
        </row>
        <row r="20">
          <cell r="B20">
            <v>402089</v>
          </cell>
          <cell r="C20" t="str">
            <v>shok. pähkliga 100g</v>
          </cell>
          <cell r="D20">
            <v>32</v>
          </cell>
          <cell r="E20">
            <v>0.73</v>
          </cell>
        </row>
        <row r="21">
          <cell r="B21">
            <v>402058</v>
          </cell>
          <cell r="C21" t="str">
            <v>shok. LINDA 300 g</v>
          </cell>
          <cell r="D21">
            <v>10</v>
          </cell>
          <cell r="E21">
            <v>2.4500000000000002</v>
          </cell>
        </row>
        <row r="22">
          <cell r="B22">
            <v>402057</v>
          </cell>
          <cell r="C22" t="str">
            <v>shok. LINDA 50 g</v>
          </cell>
          <cell r="D22">
            <v>42</v>
          </cell>
          <cell r="E22">
            <v>0.75</v>
          </cell>
        </row>
        <row r="23">
          <cell r="B23">
            <v>402063</v>
          </cell>
          <cell r="C23" t="str">
            <v>shok. NURR 100g</v>
          </cell>
          <cell r="D23">
            <v>28</v>
          </cell>
          <cell r="E23">
            <v>0.59</v>
          </cell>
        </row>
        <row r="24">
          <cell r="B24">
            <v>402067</v>
          </cell>
          <cell r="C24" t="str">
            <v>shok. NURR 300g</v>
          </cell>
          <cell r="D24">
            <v>10</v>
          </cell>
          <cell r="E24">
            <v>1.71</v>
          </cell>
        </row>
        <row r="25">
          <cell r="B25">
            <v>402051</v>
          </cell>
          <cell r="C25" t="str">
            <v>shok. NURR 50g</v>
          </cell>
          <cell r="D25">
            <v>42</v>
          </cell>
          <cell r="E25">
            <v>0.35</v>
          </cell>
        </row>
      </sheetData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itel"/>
      <sheetName val="Aeg"/>
      <sheetName val="Tasu"/>
      <sheetName val="Tekst"/>
      <sheetName val="Isikukood"/>
      <sheetName val="Lisad"/>
      <sheetName val="TekstFun"/>
      <sheetName val="AegFun"/>
    </sheetNames>
    <sheetDataSet>
      <sheetData sheetId="0" refreshError="1"/>
      <sheetData sheetId="1">
        <row r="14">
          <cell r="C14">
            <v>46409</v>
          </cell>
        </row>
        <row r="15">
          <cell r="C15">
            <v>364.30076724536775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08103-8E45-4D1F-A034-D2C09DB9B2BA}">
  <dimension ref="A1:K35"/>
  <sheetViews>
    <sheetView workbookViewId="0">
      <selection activeCell="A2" sqref="A2"/>
    </sheetView>
  </sheetViews>
  <sheetFormatPr defaultColWidth="13.6640625" defaultRowHeight="15"/>
  <cols>
    <col min="1" max="1" width="11.109375" style="167" bestFit="1" customWidth="1"/>
    <col min="2" max="2" width="15" style="167" customWidth="1"/>
    <col min="3" max="3" width="12.6640625" style="167" customWidth="1"/>
    <col min="4" max="4" width="10.5546875" style="167" customWidth="1"/>
    <col min="5" max="5" width="13.44140625" style="167" customWidth="1"/>
    <col min="6" max="6" width="9" style="167" bestFit="1" customWidth="1"/>
    <col min="7" max="7" width="12.109375" style="167" customWidth="1"/>
    <col min="8" max="8" width="14.109375" style="167" customWidth="1"/>
    <col min="9" max="9" width="19.33203125" style="167" customWidth="1"/>
    <col min="10" max="10" width="23.88671875" style="167" bestFit="1" customWidth="1"/>
    <col min="11" max="255" width="13.6640625" style="167" customWidth="1"/>
    <col min="256" max="16384" width="13.6640625" style="167"/>
  </cols>
  <sheetData>
    <row r="1" spans="1:11">
      <c r="A1" s="165" t="s">
        <v>283</v>
      </c>
      <c r="B1" s="166">
        <v>0.2</v>
      </c>
      <c r="D1" s="165" t="s">
        <v>248</v>
      </c>
      <c r="E1" s="166">
        <v>0.1</v>
      </c>
      <c r="J1" s="167" t="s">
        <v>284</v>
      </c>
      <c r="K1" s="167" t="s">
        <v>285</v>
      </c>
    </row>
    <row r="2" spans="1:11">
      <c r="A2" s="165" t="s">
        <v>286</v>
      </c>
      <c r="B2" s="165">
        <v>1.1200000000000001</v>
      </c>
      <c r="D2" s="165" t="s">
        <v>247</v>
      </c>
      <c r="E2" s="166">
        <v>0.25</v>
      </c>
      <c r="J2" s="167" t="s">
        <v>287</v>
      </c>
      <c r="K2" s="167" t="s">
        <v>288</v>
      </c>
    </row>
    <row r="3" spans="1:11">
      <c r="A3" s="165" t="s">
        <v>289</v>
      </c>
      <c r="B3" s="165">
        <v>20</v>
      </c>
      <c r="D3" s="165" t="s">
        <v>246</v>
      </c>
      <c r="E3" s="166">
        <v>0.5</v>
      </c>
      <c r="J3" s="167" t="s">
        <v>290</v>
      </c>
      <c r="K3" s="167" t="s">
        <v>291</v>
      </c>
    </row>
    <row r="4" spans="1:11">
      <c r="A4" s="165" t="s">
        <v>292</v>
      </c>
      <c r="B4" s="166">
        <v>0.3</v>
      </c>
      <c r="J4" s="167" t="s">
        <v>293</v>
      </c>
      <c r="K4" s="167" t="s">
        <v>294</v>
      </c>
    </row>
    <row r="5" spans="1:11">
      <c r="B5" s="168"/>
      <c r="E5" s="169"/>
      <c r="F5" s="169"/>
      <c r="G5" s="169"/>
    </row>
    <row r="6" spans="1:11" ht="30">
      <c r="A6" s="170" t="s">
        <v>295</v>
      </c>
      <c r="B6" s="170" t="s">
        <v>296</v>
      </c>
      <c r="C6" s="170" t="s">
        <v>119</v>
      </c>
      <c r="D6" s="170" t="s">
        <v>283</v>
      </c>
      <c r="E6" s="171" t="s">
        <v>297</v>
      </c>
      <c r="F6" s="171" t="s">
        <v>298</v>
      </c>
      <c r="G6" s="171" t="s">
        <v>299</v>
      </c>
      <c r="H6" s="171" t="s">
        <v>300</v>
      </c>
    </row>
    <row r="7" spans="1:11">
      <c r="A7" s="172" t="s">
        <v>301</v>
      </c>
      <c r="B7" s="172" t="s">
        <v>302</v>
      </c>
      <c r="C7" s="172">
        <v>6.32</v>
      </c>
      <c r="D7" s="173"/>
      <c r="E7" s="173"/>
      <c r="F7" s="174" t="s">
        <v>246</v>
      </c>
      <c r="G7" s="175"/>
      <c r="H7" s="175"/>
    </row>
    <row r="8" spans="1:11">
      <c r="A8" s="172" t="s">
        <v>303</v>
      </c>
      <c r="B8" s="172" t="s">
        <v>302</v>
      </c>
      <c r="C8" s="172">
        <v>14.2668</v>
      </c>
      <c r="D8" s="173"/>
      <c r="E8" s="173"/>
      <c r="F8" s="174" t="s">
        <v>248</v>
      </c>
      <c r="G8" s="175"/>
      <c r="H8" s="175"/>
      <c r="J8" s="167" t="s">
        <v>304</v>
      </c>
      <c r="K8" s="167" t="s">
        <v>305</v>
      </c>
    </row>
    <row r="9" spans="1:11">
      <c r="A9" s="172" t="s">
        <v>306</v>
      </c>
      <c r="B9" s="172" t="s">
        <v>302</v>
      </c>
      <c r="C9" s="172">
        <v>22.730399999999999</v>
      </c>
      <c r="D9" s="173"/>
      <c r="E9" s="173"/>
      <c r="F9" s="174" t="s">
        <v>247</v>
      </c>
      <c r="G9" s="175"/>
      <c r="H9" s="175"/>
      <c r="J9" s="167" t="s">
        <v>307</v>
      </c>
      <c r="K9" s="167" t="s">
        <v>308</v>
      </c>
    </row>
    <row r="10" spans="1:11">
      <c r="A10" s="172" t="s">
        <v>309</v>
      </c>
      <c r="B10" s="172" t="s">
        <v>310</v>
      </c>
      <c r="C10" s="172">
        <v>8.32</v>
      </c>
      <c r="D10" s="173"/>
      <c r="E10" s="173"/>
      <c r="F10" s="174" t="s">
        <v>248</v>
      </c>
      <c r="G10" s="175"/>
      <c r="H10" s="175"/>
      <c r="J10" s="167" t="s">
        <v>311</v>
      </c>
      <c r="K10" s="167" t="s">
        <v>312</v>
      </c>
    </row>
    <row r="11" spans="1:11">
      <c r="A11" s="172" t="s">
        <v>313</v>
      </c>
      <c r="B11" s="172" t="s">
        <v>310</v>
      </c>
      <c r="C11" s="172">
        <v>16.3827</v>
      </c>
      <c r="D11" s="173"/>
      <c r="E11" s="173"/>
      <c r="F11" s="174" t="s">
        <v>247</v>
      </c>
      <c r="G11" s="175"/>
      <c r="H11" s="175"/>
      <c r="J11" s="167" t="s">
        <v>314</v>
      </c>
      <c r="K11" s="167" t="s">
        <v>315</v>
      </c>
    </row>
    <row r="12" spans="1:11">
      <c r="A12" s="172" t="s">
        <v>316</v>
      </c>
      <c r="B12" s="172" t="s">
        <v>310</v>
      </c>
      <c r="C12" s="172">
        <v>24.846299999999999</v>
      </c>
      <c r="D12" s="173"/>
      <c r="E12" s="173"/>
      <c r="F12" s="174" t="s">
        <v>246</v>
      </c>
      <c r="G12" s="175"/>
      <c r="H12" s="175"/>
    </row>
    <row r="13" spans="1:11">
      <c r="A13" s="172" t="s">
        <v>317</v>
      </c>
      <c r="B13" s="172" t="s">
        <v>318</v>
      </c>
      <c r="C13" s="172">
        <v>2</v>
      </c>
      <c r="D13" s="173"/>
      <c r="E13" s="173"/>
      <c r="F13" s="174" t="s">
        <v>248</v>
      </c>
      <c r="G13" s="175"/>
      <c r="H13" s="175"/>
      <c r="J13" s="167" t="s">
        <v>319</v>
      </c>
      <c r="K13" s="167" t="s">
        <v>320</v>
      </c>
    </row>
    <row r="14" spans="1:11">
      <c r="A14" s="172" t="s">
        <v>321</v>
      </c>
      <c r="B14" s="172" t="s">
        <v>318</v>
      </c>
      <c r="C14" s="172">
        <v>1.4510000000000001</v>
      </c>
      <c r="D14" s="173"/>
      <c r="E14" s="173"/>
      <c r="F14" s="174" t="s">
        <v>247</v>
      </c>
      <c r="G14" s="175"/>
      <c r="H14" s="175"/>
      <c r="J14" s="167" t="s">
        <v>322</v>
      </c>
      <c r="K14" s="167" t="s">
        <v>323</v>
      </c>
    </row>
    <row r="15" spans="1:11">
      <c r="A15" s="172" t="s">
        <v>324</v>
      </c>
      <c r="B15" s="172" t="s">
        <v>318</v>
      </c>
      <c r="C15" s="172">
        <v>10.035</v>
      </c>
      <c r="D15" s="173"/>
      <c r="E15" s="173"/>
      <c r="F15" s="174" t="s">
        <v>247</v>
      </c>
      <c r="G15" s="175"/>
      <c r="H15" s="175"/>
      <c r="J15" s="167" t="s">
        <v>325</v>
      </c>
      <c r="K15" s="167" t="s">
        <v>326</v>
      </c>
    </row>
    <row r="16" spans="1:11">
      <c r="A16" s="172" t="s">
        <v>327</v>
      </c>
      <c r="B16" s="172" t="s">
        <v>318</v>
      </c>
      <c r="C16" s="172">
        <v>12.1509</v>
      </c>
      <c r="D16" s="173"/>
      <c r="E16" s="173"/>
      <c r="F16" s="174" t="s">
        <v>246</v>
      </c>
      <c r="G16" s="175"/>
      <c r="H16" s="175"/>
    </row>
    <row r="17" spans="1:11">
      <c r="A17" s="172" t="s">
        <v>328</v>
      </c>
      <c r="B17" s="172" t="s">
        <v>318</v>
      </c>
      <c r="C17" s="172">
        <v>18.4986</v>
      </c>
      <c r="D17" s="173"/>
      <c r="E17" s="173"/>
      <c r="F17" s="174" t="s">
        <v>246</v>
      </c>
      <c r="G17" s="175"/>
      <c r="H17" s="175"/>
      <c r="J17" s="167" t="s">
        <v>329</v>
      </c>
    </row>
    <row r="18" spans="1:11">
      <c r="A18" s="172" t="s">
        <v>330</v>
      </c>
      <c r="B18" s="172" t="s">
        <v>318</v>
      </c>
      <c r="C18" s="172">
        <v>20.6145</v>
      </c>
      <c r="D18" s="173"/>
      <c r="E18" s="173"/>
      <c r="F18" s="174" t="s">
        <v>248</v>
      </c>
      <c r="G18" s="175"/>
      <c r="H18" s="175"/>
      <c r="J18" s="167" t="s">
        <v>331</v>
      </c>
    </row>
    <row r="19" spans="1:11">
      <c r="F19" s="176"/>
      <c r="J19" s="167" t="s">
        <v>332</v>
      </c>
    </row>
    <row r="21" spans="1:11">
      <c r="A21" s="167" t="s">
        <v>333</v>
      </c>
      <c r="F21" s="165"/>
      <c r="G21" s="165" t="s">
        <v>334</v>
      </c>
      <c r="H21" s="165" t="s">
        <v>335</v>
      </c>
      <c r="J21" s="167" t="s">
        <v>336</v>
      </c>
      <c r="K21" s="167" t="s">
        <v>337</v>
      </c>
    </row>
    <row r="22" spans="1:11">
      <c r="F22" s="165" t="s">
        <v>318</v>
      </c>
      <c r="G22" s="165"/>
      <c r="H22" s="165"/>
      <c r="J22" s="167" t="s">
        <v>338</v>
      </c>
      <c r="K22" s="167" t="s">
        <v>339</v>
      </c>
    </row>
    <row r="23" spans="1:11">
      <c r="A23" s="177">
        <v>110</v>
      </c>
      <c r="F23" s="165" t="s">
        <v>302</v>
      </c>
      <c r="G23" s="165"/>
      <c r="H23" s="165"/>
    </row>
    <row r="24" spans="1:11">
      <c r="A24" s="177">
        <v>-50</v>
      </c>
      <c r="F24" s="165" t="s">
        <v>310</v>
      </c>
      <c r="G24" s="165"/>
      <c r="H24" s="165"/>
    </row>
    <row r="25" spans="1:11">
      <c r="A25" s="177">
        <v>30</v>
      </c>
    </row>
    <row r="26" spans="1:11">
      <c r="A26" s="177" t="s">
        <v>340</v>
      </c>
      <c r="F26" s="165" t="s">
        <v>298</v>
      </c>
      <c r="G26" s="165" t="s">
        <v>334</v>
      </c>
      <c r="H26" s="165" t="s">
        <v>335</v>
      </c>
      <c r="I26" s="165" t="s">
        <v>341</v>
      </c>
      <c r="J26" s="165" t="s">
        <v>342</v>
      </c>
    </row>
    <row r="27" spans="1:11">
      <c r="E27" s="165" t="s">
        <v>318</v>
      </c>
      <c r="F27" s="165" t="s">
        <v>248</v>
      </c>
      <c r="G27" s="165"/>
      <c r="H27" s="165"/>
      <c r="I27" s="165"/>
      <c r="J27" s="165"/>
    </row>
    <row r="28" spans="1:11">
      <c r="E28" s="165" t="s">
        <v>318</v>
      </c>
      <c r="F28" s="165" t="s">
        <v>247</v>
      </c>
      <c r="G28" s="165"/>
      <c r="H28" s="165"/>
      <c r="I28" s="165"/>
      <c r="J28" s="165"/>
    </row>
    <row r="29" spans="1:11">
      <c r="E29" s="165" t="s">
        <v>318</v>
      </c>
      <c r="F29" s="165" t="s">
        <v>246</v>
      </c>
      <c r="G29" s="165"/>
      <c r="H29" s="165"/>
      <c r="I29" s="165"/>
      <c r="J29" s="165"/>
    </row>
    <row r="30" spans="1:11">
      <c r="E30" s="165" t="s">
        <v>302</v>
      </c>
      <c r="F30" s="165" t="s">
        <v>248</v>
      </c>
      <c r="G30" s="165"/>
      <c r="H30" s="165"/>
      <c r="I30" s="165"/>
      <c r="J30" s="165"/>
    </row>
    <row r="31" spans="1:11">
      <c r="E31" s="165" t="s">
        <v>302</v>
      </c>
      <c r="F31" s="165" t="s">
        <v>247</v>
      </c>
      <c r="G31" s="165"/>
      <c r="H31" s="165"/>
      <c r="I31" s="165"/>
      <c r="J31" s="165"/>
    </row>
    <row r="32" spans="1:11">
      <c r="E32" s="165" t="s">
        <v>302</v>
      </c>
      <c r="F32" s="165" t="s">
        <v>246</v>
      </c>
      <c r="G32" s="165"/>
      <c r="H32" s="165"/>
      <c r="I32" s="165"/>
      <c r="J32" s="165"/>
    </row>
    <row r="33" spans="5:10">
      <c r="E33" s="165" t="s">
        <v>310</v>
      </c>
      <c r="F33" s="165" t="s">
        <v>248</v>
      </c>
      <c r="G33" s="165"/>
      <c r="H33" s="165"/>
      <c r="I33" s="165"/>
      <c r="J33" s="165"/>
    </row>
    <row r="34" spans="5:10">
      <c r="E34" s="165" t="s">
        <v>310</v>
      </c>
      <c r="F34" s="165" t="s">
        <v>247</v>
      </c>
      <c r="G34" s="165"/>
      <c r="H34" s="165"/>
      <c r="I34" s="165"/>
      <c r="J34" s="165"/>
    </row>
    <row r="35" spans="5:10">
      <c r="E35" s="165" t="s">
        <v>310</v>
      </c>
      <c r="F35" s="165" t="s">
        <v>246</v>
      </c>
      <c r="G35" s="165"/>
      <c r="H35" s="165"/>
      <c r="I35" s="165"/>
      <c r="J35" s="165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B2D44-3B59-4CD9-A170-B760DE75BF94}">
  <dimension ref="A1:H15"/>
  <sheetViews>
    <sheetView workbookViewId="0"/>
  </sheetViews>
  <sheetFormatPr defaultColWidth="9.109375" defaultRowHeight="13.2"/>
  <cols>
    <col min="1" max="1" width="9.109375" style="182" customWidth="1"/>
    <col min="2" max="2" width="12.44140625" style="182" customWidth="1"/>
    <col min="3" max="3" width="12.88671875" style="182" customWidth="1"/>
    <col min="4" max="4" width="13.44140625" style="182" customWidth="1"/>
    <col min="5" max="5" width="12.109375" style="182" customWidth="1"/>
    <col min="6" max="6" width="2.44140625" style="182" customWidth="1"/>
    <col min="7" max="7" width="13.109375" style="182" customWidth="1"/>
    <col min="8" max="16384" width="9.109375" style="182"/>
  </cols>
  <sheetData>
    <row r="1" spans="1:8" s="178" customFormat="1" ht="19.5" customHeight="1">
      <c r="C1" s="179" t="s">
        <v>343</v>
      </c>
      <c r="D1" s="180"/>
      <c r="E1" s="181"/>
      <c r="F1" s="182"/>
    </row>
    <row r="2" spans="1:8" s="178" customFormat="1" ht="16.2" thickBot="1">
      <c r="A2" s="183"/>
      <c r="B2" s="183"/>
      <c r="C2" s="184">
        <v>0.05</v>
      </c>
      <c r="D2" s="185">
        <v>0.1</v>
      </c>
      <c r="E2" s="186">
        <v>0.15</v>
      </c>
      <c r="F2" s="182"/>
    </row>
    <row r="3" spans="1:8" s="178" customFormat="1" ht="16.2" thickBot="1">
      <c r="A3" s="187" t="s">
        <v>295</v>
      </c>
      <c r="B3" s="188" t="s">
        <v>344</v>
      </c>
      <c r="C3" s="189" t="s">
        <v>345</v>
      </c>
      <c r="D3" s="190" t="s">
        <v>346</v>
      </c>
      <c r="E3" s="191" t="s">
        <v>347</v>
      </c>
      <c r="F3" s="182"/>
    </row>
    <row r="4" spans="1:8" s="178" customFormat="1" ht="15">
      <c r="A4" s="192" t="s">
        <v>348</v>
      </c>
      <c r="B4" s="193">
        <v>1225</v>
      </c>
      <c r="C4" s="194"/>
      <c r="D4" s="195"/>
      <c r="E4" s="196"/>
      <c r="F4" s="182"/>
    </row>
    <row r="5" spans="1:8" s="178" customFormat="1" ht="15">
      <c r="A5" s="197" t="s">
        <v>349</v>
      </c>
      <c r="B5" s="198">
        <v>500</v>
      </c>
      <c r="C5" s="197"/>
      <c r="D5" s="199"/>
      <c r="E5" s="200"/>
      <c r="F5" s="182"/>
    </row>
    <row r="6" spans="1:8" s="178" customFormat="1" ht="15">
      <c r="A6" s="197" t="s">
        <v>350</v>
      </c>
      <c r="B6" s="198">
        <v>869</v>
      </c>
      <c r="C6" s="197"/>
      <c r="D6" s="199"/>
      <c r="E6" s="200"/>
      <c r="F6" s="182"/>
    </row>
    <row r="7" spans="1:8" s="178" customFormat="1" ht="15">
      <c r="A7" s="197" t="s">
        <v>351</v>
      </c>
      <c r="B7" s="198">
        <v>4589</v>
      </c>
      <c r="C7" s="197"/>
      <c r="D7" s="199"/>
      <c r="E7" s="200"/>
      <c r="F7" s="182"/>
    </row>
    <row r="8" spans="1:8" s="178" customFormat="1" ht="15">
      <c r="A8" s="197" t="s">
        <v>352</v>
      </c>
      <c r="B8" s="198">
        <v>12548</v>
      </c>
      <c r="C8" s="197"/>
      <c r="D8" s="199"/>
      <c r="E8" s="200"/>
      <c r="F8" s="182"/>
    </row>
    <row r="9" spans="1:8" s="178" customFormat="1" ht="15">
      <c r="A9" s="197" t="s">
        <v>353</v>
      </c>
      <c r="B9" s="198">
        <v>369</v>
      </c>
      <c r="C9" s="197"/>
      <c r="D9" s="199"/>
      <c r="E9" s="200"/>
      <c r="F9" s="182"/>
    </row>
    <row r="10" spans="1:8" s="178" customFormat="1" ht="15">
      <c r="A10" s="197" t="s">
        <v>354</v>
      </c>
      <c r="B10" s="198">
        <v>147</v>
      </c>
      <c r="C10" s="197"/>
      <c r="D10" s="199"/>
      <c r="E10" s="200"/>
      <c r="F10" s="182"/>
    </row>
    <row r="11" spans="1:8" s="178" customFormat="1" ht="15">
      <c r="A11" s="197" t="s">
        <v>355</v>
      </c>
      <c r="B11" s="198">
        <v>125</v>
      </c>
      <c r="C11" s="197"/>
      <c r="D11" s="199"/>
      <c r="E11" s="200"/>
      <c r="F11" s="182"/>
    </row>
    <row r="12" spans="1:8" s="178" customFormat="1" ht="15.6" thickBot="1">
      <c r="A12" s="197" t="s">
        <v>356</v>
      </c>
      <c r="B12" s="198">
        <v>3695</v>
      </c>
      <c r="C12" s="197"/>
      <c r="D12" s="199"/>
      <c r="E12" s="200"/>
      <c r="F12" s="182"/>
    </row>
    <row r="13" spans="1:8" s="178" customFormat="1" ht="15.6" thickBot="1">
      <c r="A13" s="201" t="s">
        <v>357</v>
      </c>
      <c r="B13" s="202">
        <v>5896</v>
      </c>
      <c r="C13" s="201"/>
      <c r="D13" s="203"/>
      <c r="E13" s="204"/>
      <c r="G13" s="205">
        <v>4284.92</v>
      </c>
      <c r="H13" s="178" t="s">
        <v>358</v>
      </c>
    </row>
    <row r="14" spans="1:8" s="178" customFormat="1" ht="15">
      <c r="F14" s="182"/>
    </row>
    <row r="15" spans="1:8" s="178" customFormat="1" ht="15">
      <c r="F15" s="182"/>
    </row>
  </sheetData>
  <mergeCells count="1">
    <mergeCell ref="C1:E1"/>
  </mergeCells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3C348-D721-490F-9CCB-5C691C9A5B24}">
  <dimension ref="A1:H16"/>
  <sheetViews>
    <sheetView workbookViewId="0"/>
  </sheetViews>
  <sheetFormatPr defaultColWidth="9.109375" defaultRowHeight="13.2"/>
  <cols>
    <col min="1" max="1" width="9.109375" style="182" customWidth="1"/>
    <col min="2" max="2" width="12.44140625" style="182" customWidth="1"/>
    <col min="3" max="3" width="12.88671875" style="182" customWidth="1"/>
    <col min="4" max="4" width="13.44140625" style="182" customWidth="1"/>
    <col min="5" max="5" width="12.109375" style="182" customWidth="1"/>
    <col min="6" max="6" width="1.88671875" style="182" customWidth="1"/>
    <col min="7" max="7" width="13.109375" style="182" customWidth="1"/>
    <col min="8" max="16384" width="9.109375" style="182"/>
  </cols>
  <sheetData>
    <row r="1" spans="1:8" s="178" customFormat="1" ht="19.5" customHeight="1">
      <c r="C1" s="206" t="s">
        <v>343</v>
      </c>
      <c r="D1" s="207"/>
      <c r="E1" s="208"/>
      <c r="F1" s="182"/>
    </row>
    <row r="2" spans="1:8" s="178" customFormat="1" ht="16.2" thickBot="1">
      <c r="A2" s="183"/>
      <c r="B2" s="183"/>
      <c r="C2" s="184">
        <v>0.05</v>
      </c>
      <c r="D2" s="185">
        <v>0.1</v>
      </c>
      <c r="E2" s="186">
        <v>0.15</v>
      </c>
      <c r="F2" s="182"/>
    </row>
    <row r="3" spans="1:8" s="178" customFormat="1" ht="16.2" thickBot="1">
      <c r="A3" s="187" t="s">
        <v>295</v>
      </c>
      <c r="B3" s="188" t="s">
        <v>344</v>
      </c>
      <c r="C3" s="209" t="s">
        <v>345</v>
      </c>
      <c r="D3" s="210" t="s">
        <v>346</v>
      </c>
      <c r="E3" s="211" t="s">
        <v>347</v>
      </c>
      <c r="F3" s="182"/>
    </row>
    <row r="4" spans="1:8" s="178" customFormat="1" ht="15.6">
      <c r="A4" s="212" t="s">
        <v>348</v>
      </c>
      <c r="B4" s="213">
        <v>1225</v>
      </c>
      <c r="C4" s="214"/>
      <c r="D4" s="215"/>
      <c r="E4" s="215"/>
      <c r="F4" s="182"/>
    </row>
    <row r="5" spans="1:8" s="178" customFormat="1" ht="15.6">
      <c r="A5" s="212" t="s">
        <v>349</v>
      </c>
      <c r="B5" s="213">
        <v>500</v>
      </c>
      <c r="C5" s="199"/>
      <c r="D5" s="199"/>
      <c r="E5" s="199"/>
      <c r="F5" s="182"/>
    </row>
    <row r="6" spans="1:8" s="178" customFormat="1" ht="15.6">
      <c r="A6" s="212" t="s">
        <v>350</v>
      </c>
      <c r="B6" s="213">
        <v>869</v>
      </c>
      <c r="C6" s="199"/>
      <c r="D6" s="199"/>
      <c r="E6" s="199"/>
      <c r="F6" s="182"/>
    </row>
    <row r="7" spans="1:8" s="178" customFormat="1" ht="15.6">
      <c r="A7" s="212" t="s">
        <v>351</v>
      </c>
      <c r="B7" s="213">
        <v>4589</v>
      </c>
      <c r="C7" s="199"/>
      <c r="D7" s="199"/>
      <c r="E7" s="199"/>
      <c r="F7" s="182"/>
    </row>
    <row r="8" spans="1:8" s="178" customFormat="1" ht="15.6">
      <c r="A8" s="212" t="s">
        <v>352</v>
      </c>
      <c r="B8" s="213">
        <v>12548</v>
      </c>
      <c r="C8" s="199"/>
      <c r="D8" s="199"/>
      <c r="E8" s="199"/>
      <c r="F8" s="182"/>
    </row>
    <row r="9" spans="1:8" s="178" customFormat="1" ht="15.6">
      <c r="A9" s="212" t="s">
        <v>353</v>
      </c>
      <c r="B9" s="213">
        <v>369</v>
      </c>
      <c r="C9" s="199"/>
      <c r="D9" s="199"/>
      <c r="E9" s="199"/>
      <c r="F9" s="182"/>
    </row>
    <row r="10" spans="1:8" s="178" customFormat="1" ht="15.6">
      <c r="A10" s="212" t="s">
        <v>354</v>
      </c>
      <c r="B10" s="213">
        <v>147</v>
      </c>
      <c r="C10" s="199"/>
      <c r="D10" s="199"/>
      <c r="E10" s="199"/>
      <c r="F10" s="182"/>
    </row>
    <row r="11" spans="1:8" s="178" customFormat="1" ht="15.6">
      <c r="A11" s="212" t="s">
        <v>355</v>
      </c>
      <c r="B11" s="213">
        <v>125</v>
      </c>
      <c r="C11" s="199"/>
      <c r="D11" s="199"/>
      <c r="E11" s="199"/>
      <c r="F11" s="182"/>
    </row>
    <row r="12" spans="1:8" s="178" customFormat="1" ht="16.2" thickBot="1">
      <c r="A12" s="212" t="s">
        <v>356</v>
      </c>
      <c r="B12" s="213">
        <v>3695</v>
      </c>
      <c r="C12" s="216"/>
      <c r="D12" s="217"/>
      <c r="E12" s="217"/>
      <c r="F12" s="182"/>
    </row>
    <row r="13" spans="1:8" s="178" customFormat="1" ht="16.2" thickBot="1">
      <c r="A13" s="212" t="s">
        <v>357</v>
      </c>
      <c r="B13" s="213">
        <v>5896</v>
      </c>
      <c r="C13" s="218"/>
      <c r="D13" s="192"/>
      <c r="E13" s="219"/>
      <c r="F13" s="182"/>
      <c r="G13" s="205">
        <v>5011.6000000000004</v>
      </c>
      <c r="H13" s="178" t="s">
        <v>358</v>
      </c>
    </row>
    <row r="14" spans="1:8" s="178" customFormat="1" ht="15">
      <c r="F14" s="182"/>
    </row>
    <row r="15" spans="1:8" s="178" customFormat="1" ht="15">
      <c r="F15" s="182"/>
    </row>
    <row r="16" spans="1:8">
      <c r="A16" s="182" t="s">
        <v>359</v>
      </c>
    </row>
  </sheetData>
  <mergeCells count="1">
    <mergeCell ref="C1:E1"/>
  </mergeCells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D2C03-E690-4347-A0F4-2F1720EB879F}">
  <sheetPr>
    <pageSetUpPr fitToPage="1"/>
  </sheetPr>
  <dimension ref="A1:J37"/>
  <sheetViews>
    <sheetView zoomScale="97" zoomScaleNormal="120" workbookViewId="0">
      <selection activeCell="B3" sqref="B3"/>
    </sheetView>
  </sheetViews>
  <sheetFormatPr defaultRowHeight="13.8"/>
  <cols>
    <col min="1" max="1" width="12.5546875" style="224" bestFit="1" customWidth="1"/>
    <col min="2" max="2" width="13.5546875" style="224" customWidth="1"/>
    <col min="3" max="3" width="10.5546875" style="224" bestFit="1" customWidth="1"/>
    <col min="4" max="4" width="14.6640625" style="224" bestFit="1" customWidth="1"/>
    <col min="5" max="5" width="5.6640625" style="224" customWidth="1"/>
    <col min="6" max="6" width="16.5546875" style="224" customWidth="1"/>
    <col min="7" max="7" width="12.5546875" style="224" customWidth="1"/>
    <col min="8" max="8" width="14.44140625" style="224" customWidth="1"/>
    <col min="9" max="9" width="5.6640625" style="224" customWidth="1"/>
    <col min="10" max="10" width="5.44140625" style="224" customWidth="1"/>
    <col min="11" max="16384" width="8.88671875" style="224"/>
  </cols>
  <sheetData>
    <row r="1" spans="1:10">
      <c r="A1" s="224" t="s">
        <v>283</v>
      </c>
      <c r="B1" s="224">
        <v>0.24</v>
      </c>
    </row>
    <row r="2" spans="1:10">
      <c r="A2" s="224" t="s">
        <v>286</v>
      </c>
      <c r="B2" s="224">
        <v>0.89</v>
      </c>
    </row>
    <row r="3" spans="1:10">
      <c r="A3" s="224" t="s">
        <v>392</v>
      </c>
      <c r="B3" s="224">
        <v>5.4000000000000003E-3</v>
      </c>
    </row>
    <row r="4" spans="1:10">
      <c r="A4" s="224" t="s">
        <v>393</v>
      </c>
    </row>
    <row r="5" spans="1:10" ht="33" customHeight="1">
      <c r="A5" s="224" t="s">
        <v>394</v>
      </c>
      <c r="B5" s="224" t="s">
        <v>395</v>
      </c>
      <c r="C5" s="224" t="s">
        <v>295</v>
      </c>
      <c r="D5" s="224" t="s">
        <v>396</v>
      </c>
      <c r="E5" s="224" t="s">
        <v>397</v>
      </c>
      <c r="F5" s="224" t="s">
        <v>398</v>
      </c>
      <c r="G5" s="224" t="s">
        <v>399</v>
      </c>
      <c r="H5" s="224" t="s">
        <v>400</v>
      </c>
      <c r="I5" s="224" t="s">
        <v>401</v>
      </c>
      <c r="J5" s="224" t="s">
        <v>402</v>
      </c>
    </row>
    <row r="6" spans="1:10">
      <c r="A6" s="224" t="s">
        <v>374</v>
      </c>
      <c r="B6" s="224" t="s">
        <v>373</v>
      </c>
      <c r="C6" s="224" t="s">
        <v>403</v>
      </c>
      <c r="D6" s="224">
        <v>3456.67</v>
      </c>
      <c r="E6" s="224">
        <v>0.17</v>
      </c>
      <c r="I6" s="224">
        <v>2</v>
      </c>
      <c r="J6" s="224">
        <v>7</v>
      </c>
    </row>
    <row r="7" spans="1:10">
      <c r="A7" s="224" t="s">
        <v>404</v>
      </c>
      <c r="B7" s="224" t="s">
        <v>405</v>
      </c>
      <c r="C7" s="224" t="s">
        <v>406</v>
      </c>
      <c r="D7" s="224">
        <v>268.76</v>
      </c>
      <c r="E7" s="224">
        <v>0.25</v>
      </c>
      <c r="I7" s="224">
        <v>108</v>
      </c>
      <c r="J7" s="224">
        <v>108</v>
      </c>
    </row>
    <row r="8" spans="1:10">
      <c r="A8" s="224" t="s">
        <v>407</v>
      </c>
      <c r="B8" s="224" t="s">
        <v>382</v>
      </c>
      <c r="C8" s="224" t="s">
        <v>408</v>
      </c>
      <c r="D8" s="224">
        <v>123.45</v>
      </c>
      <c r="E8" s="224">
        <v>0.12</v>
      </c>
      <c r="I8" s="224">
        <v>6</v>
      </c>
      <c r="J8" s="224">
        <v>9</v>
      </c>
    </row>
    <row r="9" spans="1:10">
      <c r="A9" s="224" t="s">
        <v>409</v>
      </c>
      <c r="B9" s="224" t="s">
        <v>410</v>
      </c>
      <c r="C9" s="224" t="s">
        <v>411</v>
      </c>
      <c r="D9" s="224">
        <v>234.49</v>
      </c>
      <c r="E9" s="224">
        <v>0.2</v>
      </c>
      <c r="I9" s="224">
        <v>200</v>
      </c>
      <c r="J9" s="224">
        <v>100</v>
      </c>
    </row>
    <row r="10" spans="1:10">
      <c r="A10" s="224" t="s">
        <v>412</v>
      </c>
      <c r="B10" s="224" t="s">
        <v>413</v>
      </c>
      <c r="C10" s="224" t="s">
        <v>414</v>
      </c>
      <c r="D10" s="224">
        <v>1000</v>
      </c>
      <c r="E10" s="224">
        <v>0.1</v>
      </c>
      <c r="I10" s="224">
        <v>8</v>
      </c>
      <c r="J10" s="224">
        <v>10</v>
      </c>
    </row>
    <row r="13" spans="1:10">
      <c r="A13" s="224" t="s">
        <v>415</v>
      </c>
    </row>
    <row r="14" spans="1:10" ht="24.75" customHeight="1">
      <c r="A14" s="224" t="s">
        <v>401</v>
      </c>
      <c r="B14" s="224" t="s">
        <v>402</v>
      </c>
      <c r="C14" s="224" t="s">
        <v>416</v>
      </c>
      <c r="D14" s="224" t="s">
        <v>417</v>
      </c>
    </row>
    <row r="22" spans="1:3">
      <c r="A22" s="224" t="s">
        <v>418</v>
      </c>
    </row>
    <row r="23" spans="1:3">
      <c r="A23" s="224" t="s">
        <v>419</v>
      </c>
    </row>
    <row r="24" spans="1:3">
      <c r="A24" s="224" t="s">
        <v>420</v>
      </c>
    </row>
    <row r="25" spans="1:3">
      <c r="B25" s="225"/>
    </row>
    <row r="26" spans="1:3">
      <c r="B26" s="225"/>
      <c r="C26" s="226"/>
    </row>
    <row r="27" spans="1:3">
      <c r="B27" s="225"/>
    </row>
    <row r="28" spans="1:3">
      <c r="B28" s="225"/>
    </row>
    <row r="37" spans="9:9">
      <c r="I37" s="227"/>
    </row>
  </sheetData>
  <printOptions verticalCentered="1"/>
  <pageMargins left="0.7" right="0.18" top="0.54" bottom="0.2" header="0.31" footer="0.2"/>
  <pageSetup paperSize="9" scale="54" fitToHeight="2" orientation="landscape" horizontalDpi="120" verticalDpi="144" r:id="rId1"/>
  <headerFooter alignWithMargins="0">
    <oddHeader>&amp;RTLU</oddHeader>
    <oddFooter>&amp;R&amp;D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ED034-0270-4F9F-9CFE-E99007B1189F}">
  <dimension ref="A1:G21"/>
  <sheetViews>
    <sheetView workbookViewId="0">
      <selection activeCell="I10" sqref="I10"/>
    </sheetView>
  </sheetViews>
  <sheetFormatPr defaultRowHeight="14.4"/>
  <cols>
    <col min="1" max="1" width="5.109375" customWidth="1"/>
    <col min="2" max="2" width="8.6640625" bestFit="1" customWidth="1"/>
    <col min="3" max="3" width="38.33203125" customWidth="1"/>
    <col min="4" max="4" width="12.33203125" bestFit="1" customWidth="1"/>
    <col min="5" max="5" width="10.6640625" bestFit="1" customWidth="1"/>
    <col min="6" max="6" width="21.5546875" customWidth="1"/>
    <col min="7" max="7" width="12.33203125" customWidth="1"/>
  </cols>
  <sheetData>
    <row r="1" spans="1:7" ht="34.799999999999997">
      <c r="A1" s="51" t="s">
        <v>115</v>
      </c>
      <c r="B1" s="52" t="s">
        <v>116</v>
      </c>
      <c r="C1" s="52" t="s">
        <v>117</v>
      </c>
      <c r="D1" s="52" t="s">
        <v>118</v>
      </c>
      <c r="E1" s="52" t="s">
        <v>119</v>
      </c>
      <c r="F1" s="67" t="s">
        <v>142</v>
      </c>
      <c r="G1" s="53" t="s">
        <v>120</v>
      </c>
    </row>
    <row r="2" spans="1:7">
      <c r="A2" s="45">
        <v>1</v>
      </c>
      <c r="B2" s="45" t="s">
        <v>121</v>
      </c>
      <c r="C2" s="45">
        <v>100</v>
      </c>
      <c r="D2" s="54">
        <v>45754</v>
      </c>
      <c r="E2" s="64">
        <v>10.23</v>
      </c>
      <c r="F2" s="66"/>
      <c r="G2" s="64"/>
    </row>
    <row r="3" spans="1:7">
      <c r="A3" s="45">
        <v>2</v>
      </c>
      <c r="B3" s="45" t="s">
        <v>122</v>
      </c>
      <c r="C3" s="45">
        <v>150</v>
      </c>
      <c r="D3" s="54">
        <v>45755</v>
      </c>
      <c r="E3" s="64">
        <v>1.1200000000000001</v>
      </c>
      <c r="F3" s="64"/>
      <c r="G3" s="64"/>
    </row>
    <row r="4" spans="1:7">
      <c r="A4" s="45">
        <v>3</v>
      </c>
      <c r="B4" s="45" t="s">
        <v>123</v>
      </c>
      <c r="C4" s="45">
        <v>1</v>
      </c>
      <c r="D4" s="54">
        <v>45756</v>
      </c>
      <c r="E4" s="64">
        <v>123.47</v>
      </c>
      <c r="F4" s="64"/>
      <c r="G4" s="64"/>
    </row>
    <row r="5" spans="1:7">
      <c r="A5" s="45">
        <v>4</v>
      </c>
      <c r="B5" s="45" t="s">
        <v>124</v>
      </c>
      <c r="C5" s="45">
        <v>125</v>
      </c>
      <c r="D5" s="54">
        <v>45757</v>
      </c>
      <c r="E5" s="64">
        <v>23.21</v>
      </c>
      <c r="F5" s="64"/>
      <c r="G5" s="64"/>
    </row>
    <row r="6" spans="1:7">
      <c r="A6" s="45">
        <v>5</v>
      </c>
      <c r="B6" s="45" t="s">
        <v>125</v>
      </c>
      <c r="C6" s="45">
        <v>125</v>
      </c>
      <c r="D6" s="54">
        <v>45758</v>
      </c>
      <c r="E6" s="64">
        <v>12.35</v>
      </c>
      <c r="F6" s="64"/>
      <c r="G6" s="64"/>
    </row>
    <row r="7" spans="1:7">
      <c r="A7" s="45">
        <v>6</v>
      </c>
      <c r="B7" s="45" t="s">
        <v>126</v>
      </c>
      <c r="C7" s="45">
        <v>3</v>
      </c>
      <c r="D7" s="54">
        <v>45759</v>
      </c>
      <c r="E7" s="64">
        <v>120.34</v>
      </c>
      <c r="F7" s="64"/>
      <c r="G7" s="64"/>
    </row>
    <row r="8" spans="1:7">
      <c r="D8" s="55"/>
      <c r="E8" s="65" t="s">
        <v>127</v>
      </c>
      <c r="F8" s="56"/>
    </row>
    <row r="9" spans="1:7">
      <c r="D9" s="55"/>
    </row>
    <row r="10" spans="1:7">
      <c r="C10" s="57" t="s">
        <v>128</v>
      </c>
      <c r="D10" s="55"/>
      <c r="F10" s="58" t="s">
        <v>129</v>
      </c>
      <c r="G10" s="59"/>
    </row>
    <row r="11" spans="1:7">
      <c r="C11" s="63" t="s">
        <v>130</v>
      </c>
      <c r="D11" s="63"/>
      <c r="F11" s="45" t="s">
        <v>131</v>
      </c>
      <c r="G11" s="60">
        <v>0.08</v>
      </c>
    </row>
    <row r="12" spans="1:7">
      <c r="C12" s="63" t="s">
        <v>132</v>
      </c>
      <c r="D12" s="63"/>
      <c r="F12" s="45" t="s">
        <v>133</v>
      </c>
      <c r="G12" s="61">
        <v>45757</v>
      </c>
    </row>
    <row r="13" spans="1:7">
      <c r="C13" s="63" t="s">
        <v>134</v>
      </c>
      <c r="D13" s="63"/>
      <c r="F13" s="45" t="s">
        <v>135</v>
      </c>
      <c r="G13" s="45">
        <v>500</v>
      </c>
    </row>
    <row r="14" spans="1:7">
      <c r="C14" s="62" t="s">
        <v>136</v>
      </c>
      <c r="D14" s="62"/>
    </row>
    <row r="15" spans="1:7">
      <c r="C15" s="63" t="s">
        <v>137</v>
      </c>
      <c r="D15" s="63"/>
    </row>
    <row r="16" spans="1:7">
      <c r="C16" s="62" t="s">
        <v>138</v>
      </c>
      <c r="D16" s="62"/>
    </row>
    <row r="17" spans="1:4">
      <c r="C17" s="63" t="s">
        <v>143</v>
      </c>
      <c r="D17" s="63"/>
    </row>
    <row r="20" spans="1:4">
      <c r="A20" t="s">
        <v>141</v>
      </c>
    </row>
    <row r="21" spans="1:4">
      <c r="A21" t="s">
        <v>144</v>
      </c>
    </row>
  </sheetData>
  <conditionalFormatting sqref="G2:G7">
    <cfRule type="cellIs" dxfId="6" priority="1" stopIfTrue="1" operator="greater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A628D-6F4A-47D2-B945-C5ED48975C68}">
  <sheetPr>
    <pageSetUpPr fitToPage="1"/>
  </sheetPr>
  <dimension ref="A1:L27"/>
  <sheetViews>
    <sheetView workbookViewId="0">
      <selection activeCell="F14" sqref="F14"/>
    </sheetView>
  </sheetViews>
  <sheetFormatPr defaultColWidth="25.109375" defaultRowHeight="17.399999999999999"/>
  <cols>
    <col min="1" max="1" width="15.5546875" style="220" bestFit="1" customWidth="1"/>
    <col min="2" max="2" width="12.33203125" style="220" bestFit="1" customWidth="1"/>
    <col min="3" max="3" width="11.109375" style="220" bestFit="1" customWidth="1"/>
    <col min="4" max="4" width="8.6640625" style="220" customWidth="1"/>
    <col min="5" max="5" width="12.5546875" style="220" bestFit="1" customWidth="1"/>
    <col min="6" max="6" width="7.44140625" style="220" bestFit="1" customWidth="1"/>
    <col min="7" max="7" width="12" style="220" bestFit="1" customWidth="1"/>
    <col min="8" max="8" width="14.5546875" style="220" bestFit="1" customWidth="1"/>
    <col min="9" max="9" width="15" style="220" customWidth="1"/>
    <col min="10" max="10" width="12.88671875" style="220" bestFit="1" customWidth="1"/>
    <col min="11" max="11" width="13" style="220" customWidth="1"/>
    <col min="12" max="16384" width="25.109375" style="220"/>
  </cols>
  <sheetData>
    <row r="1" spans="1:12" s="221" customFormat="1">
      <c r="A1" s="220" t="s">
        <v>360</v>
      </c>
      <c r="B1" s="220">
        <v>0.22</v>
      </c>
      <c r="C1" s="220"/>
      <c r="D1" s="220"/>
      <c r="E1" s="220"/>
      <c r="F1" s="220"/>
      <c r="G1" s="220"/>
      <c r="H1" s="220"/>
      <c r="I1" s="220"/>
      <c r="J1" s="220"/>
      <c r="K1" s="220"/>
    </row>
    <row r="2" spans="1:12" s="221" customFormat="1">
      <c r="A2" s="220" t="s">
        <v>361</v>
      </c>
      <c r="B2" s="220">
        <v>650</v>
      </c>
      <c r="C2" s="220"/>
      <c r="D2" s="220"/>
      <c r="E2" s="220"/>
      <c r="F2" s="220"/>
      <c r="G2" s="220"/>
      <c r="H2" s="220"/>
      <c r="I2" s="220"/>
      <c r="J2" s="220"/>
      <c r="K2" s="220"/>
      <c r="L2" s="222"/>
    </row>
    <row r="3" spans="1:12" s="221" customFormat="1">
      <c r="A3" s="220" t="s">
        <v>362</v>
      </c>
      <c r="B3" s="220">
        <v>2.8000000000000001E-2</v>
      </c>
      <c r="C3" s="220"/>
      <c r="D3" s="220"/>
      <c r="E3" s="220"/>
      <c r="F3" s="220"/>
      <c r="G3" s="220"/>
      <c r="H3" s="220"/>
      <c r="I3" s="220"/>
      <c r="J3" s="220"/>
      <c r="K3" s="220"/>
      <c r="L3" s="222"/>
    </row>
    <row r="4" spans="1:12" s="221" customFormat="1">
      <c r="A4" s="220" t="s">
        <v>363</v>
      </c>
      <c r="B4" s="220">
        <v>0.02</v>
      </c>
      <c r="C4" s="220"/>
      <c r="D4" s="220"/>
      <c r="E4" s="220"/>
      <c r="F4" s="220"/>
      <c r="G4" s="220"/>
      <c r="H4" s="220"/>
      <c r="I4" s="220"/>
      <c r="J4" s="220"/>
      <c r="K4" s="220"/>
      <c r="L4" s="222"/>
    </row>
    <row r="5" spans="1:12" s="223" customFormat="1">
      <c r="A5" s="220"/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2"/>
    </row>
    <row r="6" spans="1:12" ht="39.75" customHeight="1">
      <c r="A6" s="220" t="s">
        <v>364</v>
      </c>
      <c r="B6" s="220" t="s">
        <v>365</v>
      </c>
      <c r="C6" s="220" t="s">
        <v>366</v>
      </c>
      <c r="D6" s="220" t="s">
        <v>367</v>
      </c>
      <c r="E6" s="220" t="s">
        <v>271</v>
      </c>
      <c r="F6" s="220" t="s">
        <v>368</v>
      </c>
      <c r="G6" s="220" t="s">
        <v>369</v>
      </c>
      <c r="H6" s="220" t="s">
        <v>360</v>
      </c>
      <c r="I6" s="220" t="s">
        <v>370</v>
      </c>
      <c r="J6" s="220" t="s">
        <v>371</v>
      </c>
      <c r="K6" s="220" t="s">
        <v>372</v>
      </c>
    </row>
    <row r="7" spans="1:12">
      <c r="A7" s="220" t="s">
        <v>373</v>
      </c>
      <c r="B7" s="220" t="s">
        <v>374</v>
      </c>
      <c r="C7" s="220" t="s">
        <v>375</v>
      </c>
      <c r="D7" s="220">
        <v>3456</v>
      </c>
      <c r="E7" s="220">
        <v>0.1</v>
      </c>
      <c r="F7" s="220">
        <v>120</v>
      </c>
      <c r="J7" s="220" t="s">
        <v>376</v>
      </c>
    </row>
    <row r="8" spans="1:12">
      <c r="A8" s="220" t="s">
        <v>377</v>
      </c>
      <c r="B8" s="220" t="s">
        <v>378</v>
      </c>
      <c r="C8" s="220" t="s">
        <v>379</v>
      </c>
      <c r="D8" s="220">
        <v>5432</v>
      </c>
      <c r="E8" s="220">
        <v>0.15</v>
      </c>
    </row>
    <row r="9" spans="1:12">
      <c r="A9" s="220" t="s">
        <v>380</v>
      </c>
      <c r="B9" s="220" t="s">
        <v>381</v>
      </c>
      <c r="C9" s="220" t="s">
        <v>375</v>
      </c>
      <c r="D9" s="220">
        <v>1234</v>
      </c>
      <c r="E9" s="220">
        <v>0.12</v>
      </c>
      <c r="F9" s="220">
        <v>3000</v>
      </c>
    </row>
    <row r="10" spans="1:12">
      <c r="A10" s="220" t="s">
        <v>382</v>
      </c>
      <c r="B10" s="220" t="s">
        <v>383</v>
      </c>
      <c r="C10" s="220" t="s">
        <v>379</v>
      </c>
      <c r="D10" s="220">
        <v>456</v>
      </c>
      <c r="E10" s="220">
        <v>0.2</v>
      </c>
      <c r="J10" s="220" t="s">
        <v>376</v>
      </c>
    </row>
    <row r="11" spans="1:12">
      <c r="A11" s="220" t="s">
        <v>384</v>
      </c>
      <c r="B11" s="220" t="s">
        <v>385</v>
      </c>
      <c r="C11" s="220" t="s">
        <v>375</v>
      </c>
      <c r="D11" s="220">
        <v>10</v>
      </c>
      <c r="E11" s="220">
        <v>0.3</v>
      </c>
    </row>
    <row r="12" spans="1:12">
      <c r="A12" s="220" t="s">
        <v>386</v>
      </c>
      <c r="B12" s="220" t="s">
        <v>387</v>
      </c>
      <c r="C12" s="220" t="s">
        <v>379</v>
      </c>
      <c r="D12" s="220">
        <v>9876</v>
      </c>
      <c r="E12" s="220">
        <v>0.1</v>
      </c>
      <c r="F12" s="220">
        <v>2500</v>
      </c>
    </row>
    <row r="13" spans="1:12">
      <c r="A13" s="220" t="s">
        <v>384</v>
      </c>
      <c r="B13" s="220" t="s">
        <v>388</v>
      </c>
      <c r="C13" s="220" t="s">
        <v>375</v>
      </c>
      <c r="D13" s="220">
        <v>7654</v>
      </c>
      <c r="E13" s="220">
        <v>0.2</v>
      </c>
      <c r="J13" s="220" t="s">
        <v>376</v>
      </c>
    </row>
    <row r="14" spans="1:12">
      <c r="A14" s="220" t="s">
        <v>389</v>
      </c>
      <c r="B14" s="220" t="s">
        <v>385</v>
      </c>
      <c r="C14" s="220" t="s">
        <v>379</v>
      </c>
      <c r="D14" s="220">
        <v>908</v>
      </c>
      <c r="E14" s="220">
        <v>0.13</v>
      </c>
      <c r="F14" s="220">
        <v>45</v>
      </c>
    </row>
    <row r="15" spans="1:12">
      <c r="A15" s="220" t="s">
        <v>390</v>
      </c>
      <c r="B15" s="220" t="s">
        <v>391</v>
      </c>
      <c r="C15" s="220" t="s">
        <v>375</v>
      </c>
      <c r="D15" s="220">
        <v>7890</v>
      </c>
      <c r="E15" s="220">
        <v>0.17</v>
      </c>
      <c r="J15" s="220" t="s">
        <v>376</v>
      </c>
    </row>
    <row r="17" s="220" customFormat="1" ht="17.25" customHeight="1"/>
    <row r="27" s="220" customFormat="1" ht="17.25" customHeight="1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10C4D-3659-4719-91F4-4E40C23E4009}">
  <dimension ref="A1:M78"/>
  <sheetViews>
    <sheetView workbookViewId="0">
      <selection activeCell="A12" sqref="A12"/>
    </sheetView>
  </sheetViews>
  <sheetFormatPr defaultRowHeight="13.8"/>
  <cols>
    <col min="1" max="1" width="9.6640625" style="240" customWidth="1"/>
    <col min="2" max="2" width="8.88671875" style="240"/>
    <col min="3" max="3" width="6.109375" style="241" customWidth="1"/>
    <col min="4" max="4" width="8.88671875" style="240"/>
    <col min="5" max="5" width="10.44140625" style="240" customWidth="1"/>
    <col min="6" max="10" width="8.88671875" style="240"/>
    <col min="11" max="11" width="12.5546875" style="240" bestFit="1" customWidth="1"/>
    <col min="12" max="12" width="15.33203125" style="240" bestFit="1" customWidth="1"/>
    <col min="13" max="16384" width="8.88671875" style="240"/>
  </cols>
  <sheetData>
    <row r="1" spans="1:13">
      <c r="A1" s="240">
        <v>1</v>
      </c>
      <c r="B1" s="240" t="s">
        <v>447</v>
      </c>
    </row>
    <row r="2" spans="1:13">
      <c r="A2" s="240">
        <v>2</v>
      </c>
      <c r="B2" s="240" t="s">
        <v>448</v>
      </c>
    </row>
    <row r="3" spans="1:13">
      <c r="A3" s="240">
        <v>3</v>
      </c>
      <c r="B3" s="240" t="s">
        <v>449</v>
      </c>
    </row>
    <row r="4" spans="1:13">
      <c r="A4" s="240">
        <v>4</v>
      </c>
      <c r="B4" s="240" t="s">
        <v>450</v>
      </c>
    </row>
    <row r="6" spans="1:13">
      <c r="A6" s="240">
        <v>5</v>
      </c>
      <c r="B6" s="242" t="s">
        <v>451</v>
      </c>
    </row>
    <row r="7" spans="1:13">
      <c r="A7" s="240">
        <v>6</v>
      </c>
      <c r="B7" s="242" t="s">
        <v>452</v>
      </c>
    </row>
    <row r="8" spans="1:13">
      <c r="A8" s="240">
        <v>7</v>
      </c>
      <c r="B8" s="242" t="s">
        <v>453</v>
      </c>
    </row>
    <row r="9" spans="1:13">
      <c r="A9" s="240">
        <v>8</v>
      </c>
      <c r="B9" s="240" t="s">
        <v>454</v>
      </c>
    </row>
    <row r="10" spans="1:13">
      <c r="A10" s="240">
        <v>9</v>
      </c>
      <c r="B10" s="240" t="s">
        <v>455</v>
      </c>
    </row>
    <row r="12" spans="1:13">
      <c r="A12" s="243" t="s">
        <v>364</v>
      </c>
      <c r="B12" s="243" t="s">
        <v>365</v>
      </c>
      <c r="C12" s="244" t="s">
        <v>456</v>
      </c>
      <c r="D12" s="243" t="s">
        <v>457</v>
      </c>
      <c r="E12" s="243" t="s">
        <v>458</v>
      </c>
      <c r="F12" s="243" t="s">
        <v>367</v>
      </c>
      <c r="G12" s="243" t="s">
        <v>459</v>
      </c>
    </row>
    <row r="13" spans="1:13">
      <c r="A13" s="240" t="s">
        <v>373</v>
      </c>
      <c r="B13" s="240" t="s">
        <v>374</v>
      </c>
      <c r="C13" s="241" t="s">
        <v>460</v>
      </c>
      <c r="D13" s="240" t="s">
        <v>43</v>
      </c>
      <c r="E13" s="245">
        <v>24879</v>
      </c>
      <c r="F13" s="240">
        <v>4500</v>
      </c>
    </row>
    <row r="14" spans="1:13">
      <c r="A14" s="240" t="s">
        <v>377</v>
      </c>
      <c r="B14" s="240" t="s">
        <v>378</v>
      </c>
      <c r="C14" s="241" t="s">
        <v>460</v>
      </c>
      <c r="D14" s="240" t="s">
        <v>43</v>
      </c>
      <c r="E14" s="245">
        <v>22505</v>
      </c>
      <c r="F14" s="240">
        <v>4333</v>
      </c>
    </row>
    <row r="15" spans="1:13" ht="14.4">
      <c r="A15" s="240" t="s">
        <v>380</v>
      </c>
      <c r="B15" s="240" t="s">
        <v>381</v>
      </c>
      <c r="C15" s="241" t="s">
        <v>460</v>
      </c>
      <c r="D15" s="240" t="s">
        <v>43</v>
      </c>
      <c r="E15" s="245">
        <v>26645</v>
      </c>
      <c r="F15" s="240">
        <v>3210</v>
      </c>
      <c r="M15" s="71"/>
    </row>
    <row r="16" spans="1:13" ht="14.4">
      <c r="A16" s="240" t="s">
        <v>382</v>
      </c>
      <c r="B16" s="240" t="s">
        <v>383</v>
      </c>
      <c r="C16" s="241" t="s">
        <v>240</v>
      </c>
      <c r="D16" s="240" t="s">
        <v>43</v>
      </c>
      <c r="E16" s="245">
        <v>27098</v>
      </c>
      <c r="F16" s="240">
        <v>543</v>
      </c>
      <c r="M16" s="71"/>
    </row>
    <row r="17" spans="1:13" ht="14.4">
      <c r="A17" s="240" t="s">
        <v>384</v>
      </c>
      <c r="B17" s="240" t="s">
        <v>385</v>
      </c>
      <c r="C17" s="241" t="s">
        <v>460</v>
      </c>
      <c r="D17" s="240" t="s">
        <v>43</v>
      </c>
      <c r="E17" s="245">
        <v>27831</v>
      </c>
      <c r="F17" s="240">
        <v>456</v>
      </c>
      <c r="M17" s="71"/>
    </row>
    <row r="18" spans="1:13" ht="14.4">
      <c r="A18" s="240" t="s">
        <v>386</v>
      </c>
      <c r="B18" s="240" t="s">
        <v>387</v>
      </c>
      <c r="C18" s="241" t="s">
        <v>460</v>
      </c>
      <c r="D18" s="240" t="s">
        <v>43</v>
      </c>
      <c r="E18" s="245">
        <v>28561</v>
      </c>
      <c r="F18" s="240">
        <v>678</v>
      </c>
      <c r="M18" s="71"/>
    </row>
    <row r="19" spans="1:13" ht="14.4">
      <c r="A19" s="240" t="s">
        <v>384</v>
      </c>
      <c r="B19" s="240" t="s">
        <v>385</v>
      </c>
      <c r="C19" s="241" t="s">
        <v>460</v>
      </c>
      <c r="D19" s="240" t="s">
        <v>63</v>
      </c>
      <c r="E19" s="245">
        <v>32854</v>
      </c>
      <c r="F19" s="240">
        <v>12</v>
      </c>
      <c r="M19" s="71"/>
    </row>
    <row r="20" spans="1:13" ht="14.4">
      <c r="A20" s="240" t="s">
        <v>388</v>
      </c>
      <c r="B20" s="240" t="s">
        <v>389</v>
      </c>
      <c r="C20" s="241" t="s">
        <v>240</v>
      </c>
      <c r="D20" s="240" t="s">
        <v>63</v>
      </c>
      <c r="E20" s="245">
        <v>33921</v>
      </c>
      <c r="F20" s="240">
        <v>7777</v>
      </c>
      <c r="M20" s="71"/>
    </row>
    <row r="21" spans="1:13" ht="14.4">
      <c r="A21" s="240" t="s">
        <v>390</v>
      </c>
      <c r="B21" s="240" t="s">
        <v>391</v>
      </c>
      <c r="C21" s="241" t="s">
        <v>240</v>
      </c>
      <c r="D21" s="240" t="s">
        <v>63</v>
      </c>
      <c r="E21" s="245">
        <v>33922</v>
      </c>
      <c r="F21" s="240">
        <v>7777</v>
      </c>
      <c r="M21" s="71"/>
    </row>
    <row r="22" spans="1:13" ht="14.4">
      <c r="A22" s="240" t="s">
        <v>461</v>
      </c>
      <c r="B22" s="240" t="s">
        <v>374</v>
      </c>
      <c r="C22" s="241" t="s">
        <v>460</v>
      </c>
      <c r="D22" s="240" t="s">
        <v>63</v>
      </c>
      <c r="E22" s="245">
        <v>17852</v>
      </c>
      <c r="F22" s="240">
        <v>3456</v>
      </c>
      <c r="M22" s="71"/>
    </row>
    <row r="23" spans="1:13" ht="14.4">
      <c r="A23" s="240" t="s">
        <v>386</v>
      </c>
      <c r="B23" s="240" t="s">
        <v>462</v>
      </c>
      <c r="C23" s="241" t="s">
        <v>460</v>
      </c>
      <c r="D23" s="240" t="s">
        <v>63</v>
      </c>
      <c r="E23" s="245">
        <v>25523</v>
      </c>
      <c r="F23" s="240">
        <v>4566</v>
      </c>
      <c r="M23" s="71"/>
    </row>
    <row r="24" spans="1:13" ht="14.4">
      <c r="A24" s="240" t="s">
        <v>373</v>
      </c>
      <c r="B24" s="240" t="s">
        <v>462</v>
      </c>
      <c r="C24" s="241" t="s">
        <v>460</v>
      </c>
      <c r="D24" s="240" t="s">
        <v>63</v>
      </c>
      <c r="E24" s="245">
        <v>24879</v>
      </c>
      <c r="F24" s="240">
        <v>4500</v>
      </c>
      <c r="M24" s="71"/>
    </row>
    <row r="25" spans="1:13" ht="14.4">
      <c r="A25" s="240" t="s">
        <v>377</v>
      </c>
      <c r="B25" s="240" t="s">
        <v>374</v>
      </c>
      <c r="C25" s="241" t="s">
        <v>460</v>
      </c>
      <c r="D25" s="240" t="s">
        <v>63</v>
      </c>
      <c r="E25" s="245">
        <v>22505</v>
      </c>
      <c r="F25" s="240">
        <v>4333</v>
      </c>
      <c r="M25" s="71"/>
    </row>
    <row r="26" spans="1:13" ht="14.4">
      <c r="A26" s="240" t="s">
        <v>380</v>
      </c>
      <c r="B26" s="240" t="s">
        <v>378</v>
      </c>
      <c r="C26" s="241" t="s">
        <v>460</v>
      </c>
      <c r="D26" s="240" t="s">
        <v>63</v>
      </c>
      <c r="E26" s="245">
        <v>26645</v>
      </c>
      <c r="F26" s="240">
        <v>3210</v>
      </c>
      <c r="G26" s="243"/>
      <c r="M26" s="71"/>
    </row>
    <row r="27" spans="1:13" ht="14.4">
      <c r="A27" s="240" t="s">
        <v>382</v>
      </c>
      <c r="B27" s="240" t="s">
        <v>381</v>
      </c>
      <c r="C27" s="241" t="s">
        <v>460</v>
      </c>
      <c r="D27" s="240" t="s">
        <v>63</v>
      </c>
      <c r="E27" s="245">
        <v>27098</v>
      </c>
      <c r="F27" s="240">
        <v>543</v>
      </c>
      <c r="K27" s="71"/>
      <c r="L27" s="71"/>
      <c r="M27" s="71"/>
    </row>
    <row r="28" spans="1:13" ht="14.4">
      <c r="A28" s="240" t="s">
        <v>384</v>
      </c>
      <c r="B28" s="240" t="s">
        <v>383</v>
      </c>
      <c r="C28" s="241" t="s">
        <v>240</v>
      </c>
      <c r="D28" s="240" t="s">
        <v>427</v>
      </c>
      <c r="E28" s="245">
        <v>27831</v>
      </c>
      <c r="F28" s="240">
        <v>456</v>
      </c>
      <c r="K28" s="71"/>
      <c r="L28" s="71"/>
      <c r="M28" s="71"/>
    </row>
    <row r="29" spans="1:13" ht="14.4">
      <c r="A29" s="240" t="s">
        <v>386</v>
      </c>
      <c r="B29" s="240" t="s">
        <v>385</v>
      </c>
      <c r="C29" s="241" t="s">
        <v>460</v>
      </c>
      <c r="D29" s="240" t="s">
        <v>427</v>
      </c>
      <c r="E29" s="245">
        <v>28561</v>
      </c>
      <c r="F29" s="240">
        <v>678</v>
      </c>
      <c r="K29" s="71"/>
      <c r="L29" s="71"/>
      <c r="M29" s="71"/>
    </row>
    <row r="30" spans="1:13" ht="14.4">
      <c r="A30" s="240" t="s">
        <v>384</v>
      </c>
      <c r="B30" s="240" t="s">
        <v>387</v>
      </c>
      <c r="C30" s="241" t="s">
        <v>460</v>
      </c>
      <c r="D30" s="240" t="s">
        <v>427</v>
      </c>
      <c r="E30" s="245">
        <v>32854</v>
      </c>
      <c r="F30" s="240">
        <v>12</v>
      </c>
      <c r="K30" s="71"/>
      <c r="L30" s="71"/>
      <c r="M30" s="71"/>
    </row>
    <row r="31" spans="1:13" ht="14.4">
      <c r="A31" s="240" t="s">
        <v>373</v>
      </c>
      <c r="B31" s="240" t="s">
        <v>385</v>
      </c>
      <c r="C31" s="241" t="s">
        <v>460</v>
      </c>
      <c r="D31" s="240" t="s">
        <v>427</v>
      </c>
      <c r="E31" s="245">
        <v>33921</v>
      </c>
      <c r="F31" s="240">
        <v>7777</v>
      </c>
      <c r="K31" s="71"/>
      <c r="L31" s="71"/>
      <c r="M31" s="71"/>
    </row>
    <row r="32" spans="1:13" ht="14.4">
      <c r="A32" s="240" t="s">
        <v>390</v>
      </c>
      <c r="B32" s="240" t="s">
        <v>388</v>
      </c>
      <c r="C32" s="241" t="s">
        <v>240</v>
      </c>
      <c r="D32" s="240" t="s">
        <v>427</v>
      </c>
      <c r="E32" s="245">
        <v>33922</v>
      </c>
      <c r="F32" s="240">
        <v>7777</v>
      </c>
      <c r="K32" s="71"/>
      <c r="L32" s="71"/>
      <c r="M32" s="71"/>
    </row>
    <row r="33" spans="1:7">
      <c r="A33" s="240" t="s">
        <v>461</v>
      </c>
      <c r="B33" s="240" t="s">
        <v>391</v>
      </c>
      <c r="C33" s="241" t="s">
        <v>240</v>
      </c>
      <c r="D33" s="240" t="s">
        <v>427</v>
      </c>
      <c r="E33" s="245">
        <v>17852</v>
      </c>
      <c r="F33" s="240">
        <v>3456</v>
      </c>
    </row>
    <row r="34" spans="1:7">
      <c r="A34" s="240" t="s">
        <v>386</v>
      </c>
      <c r="B34" s="240" t="s">
        <v>374</v>
      </c>
      <c r="C34" s="241" t="s">
        <v>460</v>
      </c>
      <c r="D34" s="240" t="s">
        <v>427</v>
      </c>
      <c r="E34" s="245">
        <v>25523</v>
      </c>
      <c r="F34" s="240">
        <v>4566</v>
      </c>
    </row>
    <row r="35" spans="1:7">
      <c r="A35" s="240" t="s">
        <v>373</v>
      </c>
      <c r="B35" s="240" t="s">
        <v>374</v>
      </c>
      <c r="C35" s="241" t="s">
        <v>460</v>
      </c>
      <c r="D35" s="240" t="s">
        <v>427</v>
      </c>
      <c r="E35" s="245">
        <v>24879</v>
      </c>
      <c r="F35" s="240">
        <v>4500</v>
      </c>
    </row>
    <row r="36" spans="1:7">
      <c r="A36" s="240" t="s">
        <v>377</v>
      </c>
      <c r="B36" s="240" t="s">
        <v>378</v>
      </c>
      <c r="C36" s="241" t="s">
        <v>460</v>
      </c>
      <c r="D36" s="240" t="s">
        <v>427</v>
      </c>
      <c r="E36" s="245">
        <v>22505</v>
      </c>
      <c r="F36" s="240">
        <v>4333</v>
      </c>
    </row>
    <row r="37" spans="1:7">
      <c r="A37" s="240" t="s">
        <v>380</v>
      </c>
      <c r="B37" s="240" t="s">
        <v>381</v>
      </c>
      <c r="C37" s="241" t="s">
        <v>460</v>
      </c>
      <c r="D37" s="240" t="s">
        <v>427</v>
      </c>
      <c r="E37" s="245">
        <v>26645</v>
      </c>
      <c r="F37" s="240">
        <v>3210</v>
      </c>
    </row>
    <row r="38" spans="1:7">
      <c r="A38" s="240" t="s">
        <v>382</v>
      </c>
      <c r="B38" s="240" t="s">
        <v>383</v>
      </c>
      <c r="C38" s="241" t="s">
        <v>240</v>
      </c>
      <c r="D38" s="240" t="s">
        <v>427</v>
      </c>
      <c r="E38" s="245">
        <v>27098</v>
      </c>
      <c r="F38" s="240">
        <v>543</v>
      </c>
    </row>
    <row r="39" spans="1:7">
      <c r="A39" s="240" t="s">
        <v>384</v>
      </c>
      <c r="B39" s="240" t="s">
        <v>385</v>
      </c>
      <c r="C39" s="241" t="s">
        <v>460</v>
      </c>
      <c r="D39" s="240" t="s">
        <v>427</v>
      </c>
      <c r="E39" s="245">
        <v>27831</v>
      </c>
      <c r="F39" s="240">
        <v>456</v>
      </c>
    </row>
    <row r="40" spans="1:7">
      <c r="A40" s="240" t="s">
        <v>386</v>
      </c>
      <c r="B40" s="240" t="s">
        <v>387</v>
      </c>
      <c r="C40" s="241" t="s">
        <v>460</v>
      </c>
      <c r="D40" s="240" t="s">
        <v>109</v>
      </c>
      <c r="E40" s="245">
        <v>28561</v>
      </c>
      <c r="F40" s="240">
        <v>678</v>
      </c>
    </row>
    <row r="41" spans="1:7">
      <c r="A41" s="240" t="s">
        <v>384</v>
      </c>
      <c r="B41" s="240" t="s">
        <v>385</v>
      </c>
      <c r="C41" s="241" t="s">
        <v>460</v>
      </c>
      <c r="D41" s="240" t="s">
        <v>109</v>
      </c>
      <c r="E41" s="245">
        <v>32854</v>
      </c>
      <c r="F41" s="240">
        <v>12</v>
      </c>
    </row>
    <row r="42" spans="1:7">
      <c r="A42" s="240" t="s">
        <v>388</v>
      </c>
      <c r="B42" s="240" t="s">
        <v>389</v>
      </c>
      <c r="C42" s="241" t="s">
        <v>240</v>
      </c>
      <c r="D42" s="240" t="s">
        <v>109</v>
      </c>
      <c r="E42" s="245">
        <v>33921</v>
      </c>
      <c r="F42" s="240">
        <v>7777</v>
      </c>
      <c r="G42" s="243"/>
    </row>
    <row r="43" spans="1:7">
      <c r="A43" s="240" t="s">
        <v>390</v>
      </c>
      <c r="B43" s="240" t="s">
        <v>391</v>
      </c>
      <c r="C43" s="241" t="s">
        <v>240</v>
      </c>
      <c r="D43" s="240" t="s">
        <v>109</v>
      </c>
      <c r="E43" s="245">
        <v>33922</v>
      </c>
      <c r="F43" s="240">
        <v>7777</v>
      </c>
    </row>
    <row r="44" spans="1:7">
      <c r="A44" s="240" t="s">
        <v>461</v>
      </c>
      <c r="B44" s="240" t="s">
        <v>374</v>
      </c>
      <c r="C44" s="241" t="s">
        <v>460</v>
      </c>
      <c r="D44" s="240" t="s">
        <v>109</v>
      </c>
      <c r="E44" s="245">
        <v>17852</v>
      </c>
      <c r="F44" s="240">
        <v>3456</v>
      </c>
    </row>
    <row r="45" spans="1:7">
      <c r="A45" s="240" t="s">
        <v>386</v>
      </c>
      <c r="B45" s="240" t="s">
        <v>462</v>
      </c>
      <c r="C45" s="241" t="s">
        <v>460</v>
      </c>
      <c r="D45" s="240" t="s">
        <v>109</v>
      </c>
      <c r="E45" s="245">
        <v>25523</v>
      </c>
      <c r="F45" s="240">
        <v>4566</v>
      </c>
    </row>
    <row r="46" spans="1:7">
      <c r="A46" s="240" t="s">
        <v>373</v>
      </c>
      <c r="B46" s="240" t="s">
        <v>462</v>
      </c>
      <c r="C46" s="241" t="s">
        <v>460</v>
      </c>
      <c r="D46" s="240" t="s">
        <v>109</v>
      </c>
      <c r="E46" s="245">
        <v>24879</v>
      </c>
      <c r="F46" s="240">
        <v>4500</v>
      </c>
    </row>
    <row r="47" spans="1:7">
      <c r="A47" s="240" t="s">
        <v>377</v>
      </c>
      <c r="B47" s="240" t="s">
        <v>374</v>
      </c>
      <c r="C47" s="241" t="s">
        <v>460</v>
      </c>
      <c r="D47" s="240" t="s">
        <v>109</v>
      </c>
      <c r="E47" s="245">
        <v>22505</v>
      </c>
      <c r="F47" s="240">
        <v>4333</v>
      </c>
    </row>
    <row r="48" spans="1:7">
      <c r="A48" s="240" t="s">
        <v>380</v>
      </c>
      <c r="B48" s="240" t="s">
        <v>378</v>
      </c>
      <c r="C48" s="241" t="s">
        <v>460</v>
      </c>
      <c r="D48" s="240" t="s">
        <v>109</v>
      </c>
      <c r="E48" s="245">
        <v>26645</v>
      </c>
      <c r="F48" s="240">
        <v>3210</v>
      </c>
    </row>
    <row r="49" spans="1:6">
      <c r="A49" s="240" t="s">
        <v>382</v>
      </c>
      <c r="B49" s="240" t="s">
        <v>381</v>
      </c>
      <c r="C49" s="241" t="s">
        <v>460</v>
      </c>
      <c r="D49" s="240" t="s">
        <v>109</v>
      </c>
      <c r="E49" s="245">
        <v>27098</v>
      </c>
      <c r="F49" s="240">
        <v>543</v>
      </c>
    </row>
    <row r="50" spans="1:6">
      <c r="A50" s="240" t="s">
        <v>384</v>
      </c>
      <c r="B50" s="240" t="s">
        <v>383</v>
      </c>
      <c r="C50" s="241" t="s">
        <v>240</v>
      </c>
      <c r="D50" s="240" t="s">
        <v>109</v>
      </c>
      <c r="E50" s="245">
        <v>27831</v>
      </c>
      <c r="F50" s="240">
        <v>456</v>
      </c>
    </row>
    <row r="51" spans="1:6">
      <c r="A51" s="240" t="s">
        <v>386</v>
      </c>
      <c r="B51" s="240" t="s">
        <v>385</v>
      </c>
      <c r="C51" s="241" t="s">
        <v>460</v>
      </c>
      <c r="D51" s="240" t="s">
        <v>109</v>
      </c>
      <c r="E51" s="245">
        <v>28561</v>
      </c>
      <c r="F51" s="240">
        <v>678</v>
      </c>
    </row>
    <row r="52" spans="1:6">
      <c r="A52" s="240" t="s">
        <v>384</v>
      </c>
      <c r="B52" s="240" t="s">
        <v>387</v>
      </c>
      <c r="C52" s="241" t="s">
        <v>460</v>
      </c>
      <c r="D52" s="240" t="s">
        <v>109</v>
      </c>
      <c r="E52" s="245">
        <v>32854</v>
      </c>
      <c r="F52" s="240">
        <v>12</v>
      </c>
    </row>
    <row r="53" spans="1:6">
      <c r="A53" s="240" t="s">
        <v>373</v>
      </c>
      <c r="B53" s="240" t="s">
        <v>385</v>
      </c>
      <c r="C53" s="241" t="s">
        <v>460</v>
      </c>
      <c r="D53" s="240" t="s">
        <v>109</v>
      </c>
      <c r="E53" s="245">
        <v>33921</v>
      </c>
      <c r="F53" s="240">
        <v>7777</v>
      </c>
    </row>
    <row r="54" spans="1:6">
      <c r="A54" s="240" t="s">
        <v>390</v>
      </c>
      <c r="B54" s="240" t="s">
        <v>388</v>
      </c>
      <c r="C54" s="241" t="s">
        <v>240</v>
      </c>
      <c r="D54" s="240" t="s">
        <v>109</v>
      </c>
      <c r="E54" s="245">
        <v>33922</v>
      </c>
      <c r="F54" s="240">
        <v>7777</v>
      </c>
    </row>
    <row r="55" spans="1:6">
      <c r="A55" s="240" t="s">
        <v>461</v>
      </c>
      <c r="B55" s="240" t="s">
        <v>391</v>
      </c>
      <c r="C55" s="241" t="s">
        <v>240</v>
      </c>
      <c r="D55" s="240" t="s">
        <v>109</v>
      </c>
      <c r="E55" s="245">
        <v>17852</v>
      </c>
      <c r="F55" s="240">
        <v>3456</v>
      </c>
    </row>
    <row r="56" spans="1:6">
      <c r="A56" s="240" t="s">
        <v>386</v>
      </c>
      <c r="B56" s="240" t="s">
        <v>374</v>
      </c>
      <c r="C56" s="241" t="s">
        <v>460</v>
      </c>
      <c r="D56" s="240" t="s">
        <v>109</v>
      </c>
      <c r="E56" s="245">
        <v>25523</v>
      </c>
      <c r="F56" s="240">
        <v>4566</v>
      </c>
    </row>
    <row r="57" spans="1:6">
      <c r="A57" s="240" t="s">
        <v>373</v>
      </c>
      <c r="B57" s="240" t="s">
        <v>374</v>
      </c>
      <c r="C57" s="241" t="s">
        <v>460</v>
      </c>
      <c r="D57" s="240" t="s">
        <v>109</v>
      </c>
      <c r="E57" s="245">
        <v>24879</v>
      </c>
      <c r="F57" s="240">
        <v>4500</v>
      </c>
    </row>
    <row r="58" spans="1:6">
      <c r="A58" s="240" t="s">
        <v>377</v>
      </c>
      <c r="B58" s="240" t="s">
        <v>378</v>
      </c>
      <c r="C58" s="241" t="s">
        <v>460</v>
      </c>
      <c r="D58" s="240" t="s">
        <v>7</v>
      </c>
      <c r="E58" s="245">
        <v>22505</v>
      </c>
      <c r="F58" s="240">
        <v>4333</v>
      </c>
    </row>
    <row r="59" spans="1:6">
      <c r="A59" s="240" t="s">
        <v>380</v>
      </c>
      <c r="B59" s="240" t="s">
        <v>381</v>
      </c>
      <c r="C59" s="241" t="s">
        <v>460</v>
      </c>
      <c r="D59" s="240" t="s">
        <v>7</v>
      </c>
      <c r="E59" s="245">
        <v>26645</v>
      </c>
      <c r="F59" s="240">
        <v>3210</v>
      </c>
    </row>
    <row r="60" spans="1:6">
      <c r="A60" s="240" t="s">
        <v>382</v>
      </c>
      <c r="B60" s="240" t="s">
        <v>383</v>
      </c>
      <c r="C60" s="241" t="s">
        <v>240</v>
      </c>
      <c r="D60" s="240" t="s">
        <v>7</v>
      </c>
      <c r="E60" s="245">
        <v>27098</v>
      </c>
      <c r="F60" s="240">
        <v>543</v>
      </c>
    </row>
    <row r="61" spans="1:6">
      <c r="A61" s="240" t="s">
        <v>384</v>
      </c>
      <c r="B61" s="240" t="s">
        <v>385</v>
      </c>
      <c r="C61" s="241" t="s">
        <v>460</v>
      </c>
      <c r="D61" s="240" t="s">
        <v>7</v>
      </c>
      <c r="E61" s="245">
        <v>27831</v>
      </c>
      <c r="F61" s="240">
        <v>456</v>
      </c>
    </row>
    <row r="62" spans="1:6">
      <c r="A62" s="240" t="s">
        <v>386</v>
      </c>
      <c r="B62" s="240" t="s">
        <v>387</v>
      </c>
      <c r="C62" s="241" t="s">
        <v>460</v>
      </c>
      <c r="D62" s="240" t="s">
        <v>7</v>
      </c>
      <c r="E62" s="245">
        <v>28561</v>
      </c>
      <c r="F62" s="240">
        <v>678</v>
      </c>
    </row>
    <row r="63" spans="1:6">
      <c r="A63" s="240" t="s">
        <v>384</v>
      </c>
      <c r="B63" s="240" t="s">
        <v>385</v>
      </c>
      <c r="C63" s="241" t="s">
        <v>460</v>
      </c>
      <c r="D63" s="240" t="s">
        <v>7</v>
      </c>
      <c r="E63" s="245">
        <v>32854</v>
      </c>
      <c r="F63" s="240">
        <v>12</v>
      </c>
    </row>
    <row r="64" spans="1:6">
      <c r="A64" s="240" t="s">
        <v>388</v>
      </c>
      <c r="B64" s="240" t="s">
        <v>389</v>
      </c>
      <c r="C64" s="241" t="s">
        <v>240</v>
      </c>
      <c r="D64" s="240" t="s">
        <v>7</v>
      </c>
      <c r="E64" s="245">
        <v>33921</v>
      </c>
      <c r="F64" s="240">
        <v>7777</v>
      </c>
    </row>
    <row r="65" spans="1:6">
      <c r="A65" s="240" t="s">
        <v>390</v>
      </c>
      <c r="B65" s="240" t="s">
        <v>391</v>
      </c>
      <c r="C65" s="241" t="s">
        <v>240</v>
      </c>
      <c r="D65" s="240" t="s">
        <v>7</v>
      </c>
      <c r="E65" s="245">
        <v>33922</v>
      </c>
      <c r="F65" s="240">
        <v>7777</v>
      </c>
    </row>
    <row r="66" spans="1:6">
      <c r="A66" s="240" t="s">
        <v>461</v>
      </c>
      <c r="B66" s="240" t="s">
        <v>374</v>
      </c>
      <c r="C66" s="241" t="s">
        <v>460</v>
      </c>
      <c r="D66" s="240" t="s">
        <v>7</v>
      </c>
      <c r="E66" s="245">
        <v>17852</v>
      </c>
      <c r="F66" s="240">
        <v>3456</v>
      </c>
    </row>
    <row r="67" spans="1:6">
      <c r="A67" s="240" t="s">
        <v>386</v>
      </c>
      <c r="B67" s="240" t="s">
        <v>462</v>
      </c>
      <c r="C67" s="241" t="s">
        <v>460</v>
      </c>
      <c r="D67" s="240" t="s">
        <v>7</v>
      </c>
      <c r="E67" s="245">
        <v>25523</v>
      </c>
      <c r="F67" s="240">
        <v>4566</v>
      </c>
    </row>
    <row r="68" spans="1:6">
      <c r="A68" s="240" t="s">
        <v>373</v>
      </c>
      <c r="B68" s="240" t="s">
        <v>462</v>
      </c>
      <c r="C68" s="241" t="s">
        <v>460</v>
      </c>
      <c r="D68" s="240" t="s">
        <v>7</v>
      </c>
      <c r="E68" s="245">
        <v>24879</v>
      </c>
      <c r="F68" s="240">
        <v>4500</v>
      </c>
    </row>
    <row r="69" spans="1:6">
      <c r="A69" s="240" t="s">
        <v>377</v>
      </c>
      <c r="B69" s="240" t="s">
        <v>374</v>
      </c>
      <c r="C69" s="241" t="s">
        <v>460</v>
      </c>
      <c r="D69" s="240" t="s">
        <v>7</v>
      </c>
      <c r="E69" s="245">
        <v>22505</v>
      </c>
      <c r="F69" s="240">
        <v>4333</v>
      </c>
    </row>
    <row r="70" spans="1:6">
      <c r="A70" s="240" t="s">
        <v>380</v>
      </c>
      <c r="B70" s="240" t="s">
        <v>378</v>
      </c>
      <c r="C70" s="241" t="s">
        <v>460</v>
      </c>
      <c r="D70" s="240" t="s">
        <v>7</v>
      </c>
      <c r="E70" s="245">
        <v>26645</v>
      </c>
      <c r="F70" s="240">
        <v>3210</v>
      </c>
    </row>
    <row r="71" spans="1:6">
      <c r="A71" s="240" t="s">
        <v>382</v>
      </c>
      <c r="B71" s="240" t="s">
        <v>381</v>
      </c>
      <c r="C71" s="241" t="s">
        <v>460</v>
      </c>
      <c r="D71" s="240" t="s">
        <v>7</v>
      </c>
      <c r="E71" s="245">
        <v>27098</v>
      </c>
      <c r="F71" s="240">
        <v>543</v>
      </c>
    </row>
    <row r="72" spans="1:6">
      <c r="A72" s="240" t="s">
        <v>384</v>
      </c>
      <c r="B72" s="240" t="s">
        <v>383</v>
      </c>
      <c r="C72" s="241" t="s">
        <v>240</v>
      </c>
      <c r="D72" s="240" t="s">
        <v>7</v>
      </c>
      <c r="E72" s="245">
        <v>27831</v>
      </c>
      <c r="F72" s="240">
        <v>456</v>
      </c>
    </row>
    <row r="73" spans="1:6">
      <c r="A73" s="240" t="s">
        <v>386</v>
      </c>
      <c r="B73" s="240" t="s">
        <v>385</v>
      </c>
      <c r="C73" s="241" t="s">
        <v>460</v>
      </c>
      <c r="D73" s="240" t="s">
        <v>7</v>
      </c>
      <c r="E73" s="245">
        <v>28561</v>
      </c>
      <c r="F73" s="240">
        <v>678</v>
      </c>
    </row>
    <row r="74" spans="1:6">
      <c r="A74" s="240" t="s">
        <v>384</v>
      </c>
      <c r="B74" s="240" t="s">
        <v>387</v>
      </c>
      <c r="C74" s="241" t="s">
        <v>460</v>
      </c>
      <c r="D74" s="240" t="s">
        <v>7</v>
      </c>
      <c r="E74" s="245">
        <v>32854</v>
      </c>
      <c r="F74" s="240">
        <v>12</v>
      </c>
    </row>
    <row r="75" spans="1:6">
      <c r="A75" s="240" t="s">
        <v>373</v>
      </c>
      <c r="B75" s="240" t="s">
        <v>385</v>
      </c>
      <c r="C75" s="241" t="s">
        <v>460</v>
      </c>
      <c r="D75" s="240" t="s">
        <v>7</v>
      </c>
      <c r="E75" s="245">
        <v>33921</v>
      </c>
      <c r="F75" s="240">
        <v>7777</v>
      </c>
    </row>
    <row r="76" spans="1:6">
      <c r="A76" s="240" t="s">
        <v>390</v>
      </c>
      <c r="B76" s="240" t="s">
        <v>388</v>
      </c>
      <c r="C76" s="241" t="s">
        <v>240</v>
      </c>
      <c r="D76" s="240" t="s">
        <v>7</v>
      </c>
      <c r="E76" s="245">
        <v>33922</v>
      </c>
      <c r="F76" s="240">
        <v>7777</v>
      </c>
    </row>
    <row r="77" spans="1:6">
      <c r="A77" s="240" t="s">
        <v>461</v>
      </c>
      <c r="B77" s="240" t="s">
        <v>391</v>
      </c>
      <c r="C77" s="241" t="s">
        <v>240</v>
      </c>
      <c r="D77" s="240" t="s">
        <v>7</v>
      </c>
      <c r="E77" s="245">
        <v>17852</v>
      </c>
      <c r="F77" s="240">
        <v>3456</v>
      </c>
    </row>
    <row r="78" spans="1:6">
      <c r="A78" s="240" t="s">
        <v>386</v>
      </c>
      <c r="B78" s="240" t="s">
        <v>374</v>
      </c>
      <c r="C78" s="241" t="s">
        <v>460</v>
      </c>
      <c r="D78" s="240" t="s">
        <v>7</v>
      </c>
      <c r="E78" s="245">
        <v>25523</v>
      </c>
      <c r="F78" s="240">
        <v>4566</v>
      </c>
    </row>
  </sheetData>
  <dataConsolidate/>
  <printOptions gridLines="1" gridLinesSet="0"/>
  <pageMargins left="0.75" right="0.75" top="1" bottom="1" header="0.5" footer="0.5"/>
  <pageSetup orientation="portrait" verticalDpi="0" r:id="rId1"/>
  <headerFooter alignWithMargins="0">
    <oddHeader>&amp;F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6EDDD-C8E3-407C-9936-F0B94B35DD66}">
  <dimension ref="A1:L53"/>
  <sheetViews>
    <sheetView showGridLines="0" tabSelected="1" workbookViewId="0"/>
  </sheetViews>
  <sheetFormatPr defaultColWidth="9" defaultRowHeight="15"/>
  <cols>
    <col min="1" max="1" width="13.33203125" style="231" customWidth="1"/>
    <col min="2" max="2" width="10" style="239" bestFit="1" customWidth="1"/>
    <col min="3" max="3" width="12.109375" style="231" bestFit="1" customWidth="1"/>
    <col min="4" max="4" width="6.88671875" style="231" customWidth="1"/>
    <col min="5" max="5" width="11.88671875" style="231" customWidth="1"/>
    <col min="6" max="6" width="11.44140625" style="231" bestFit="1" customWidth="1"/>
    <col min="7" max="7" width="11.44140625" style="231" customWidth="1"/>
    <col min="8" max="9" width="9" style="231"/>
    <col min="10" max="10" width="12.5546875" style="231" bestFit="1" customWidth="1"/>
    <col min="11" max="16384" width="9" style="231"/>
  </cols>
  <sheetData>
    <row r="1" spans="1:9" ht="15.6">
      <c r="A1" s="228" t="s">
        <v>421</v>
      </c>
      <c r="B1" s="229" t="s">
        <v>89</v>
      </c>
      <c r="C1" s="228" t="s">
        <v>422</v>
      </c>
      <c r="D1" s="228" t="s">
        <v>423</v>
      </c>
      <c r="E1" s="228" t="s">
        <v>119</v>
      </c>
      <c r="F1" s="228" t="s">
        <v>424</v>
      </c>
      <c r="G1" s="230"/>
      <c r="I1" s="231" t="s">
        <v>425</v>
      </c>
    </row>
    <row r="2" spans="1:9">
      <c r="A2" s="232">
        <v>42371</v>
      </c>
      <c r="B2" s="233" t="s">
        <v>79</v>
      </c>
      <c r="C2" s="233" t="s">
        <v>426</v>
      </c>
      <c r="D2" s="234">
        <v>1</v>
      </c>
      <c r="E2" s="235">
        <v>419</v>
      </c>
      <c r="F2" s="235">
        <v>419</v>
      </c>
      <c r="G2" s="230"/>
    </row>
    <row r="3" spans="1:9">
      <c r="A3" s="232">
        <v>42371</v>
      </c>
      <c r="B3" s="233" t="s">
        <v>427</v>
      </c>
      <c r="C3" s="233" t="s">
        <v>426</v>
      </c>
      <c r="D3" s="234">
        <v>2</v>
      </c>
      <c r="E3" s="235">
        <v>1330</v>
      </c>
      <c r="F3" s="235">
        <v>2660</v>
      </c>
      <c r="G3" s="230"/>
      <c r="I3" s="231" t="s">
        <v>428</v>
      </c>
    </row>
    <row r="4" spans="1:9">
      <c r="A4" s="232">
        <v>42372</v>
      </c>
      <c r="B4" s="233" t="s">
        <v>427</v>
      </c>
      <c r="C4" s="233" t="s">
        <v>429</v>
      </c>
      <c r="D4" s="234">
        <v>2</v>
      </c>
      <c r="E4" s="235">
        <v>499</v>
      </c>
      <c r="F4" s="235">
        <v>998</v>
      </c>
      <c r="G4" s="230"/>
    </row>
    <row r="5" spans="1:9">
      <c r="A5" s="232">
        <v>42372</v>
      </c>
      <c r="B5" s="233" t="s">
        <v>427</v>
      </c>
      <c r="C5" s="233" t="s">
        <v>430</v>
      </c>
      <c r="D5" s="234">
        <v>3</v>
      </c>
      <c r="E5" s="235">
        <v>429</v>
      </c>
      <c r="F5" s="235">
        <v>1287</v>
      </c>
      <c r="G5" s="230"/>
      <c r="I5" s="231" t="s">
        <v>431</v>
      </c>
    </row>
    <row r="6" spans="1:9">
      <c r="A6" s="232">
        <v>42372</v>
      </c>
      <c r="B6" s="233" t="s">
        <v>432</v>
      </c>
      <c r="C6" s="233" t="s">
        <v>433</v>
      </c>
      <c r="D6" s="234">
        <v>2</v>
      </c>
      <c r="E6" s="235">
        <v>849</v>
      </c>
      <c r="F6" s="235">
        <v>1698</v>
      </c>
      <c r="G6" s="230"/>
    </row>
    <row r="7" spans="1:9">
      <c r="A7" s="232">
        <v>42373</v>
      </c>
      <c r="B7" s="233" t="s">
        <v>109</v>
      </c>
      <c r="C7" s="233" t="s">
        <v>430</v>
      </c>
      <c r="D7" s="234">
        <v>5</v>
      </c>
      <c r="E7" s="235">
        <v>409</v>
      </c>
      <c r="F7" s="235">
        <v>2045</v>
      </c>
      <c r="G7" s="230"/>
      <c r="I7" s="231" t="s">
        <v>434</v>
      </c>
    </row>
    <row r="8" spans="1:9">
      <c r="A8" s="232">
        <v>42373</v>
      </c>
      <c r="B8" s="233" t="s">
        <v>427</v>
      </c>
      <c r="C8" s="233" t="s">
        <v>435</v>
      </c>
      <c r="D8" s="234">
        <v>3</v>
      </c>
      <c r="E8" s="235">
        <v>465</v>
      </c>
      <c r="F8" s="235">
        <v>1395</v>
      </c>
      <c r="G8" s="230"/>
    </row>
    <row r="9" spans="1:9">
      <c r="A9" s="232">
        <v>42376</v>
      </c>
      <c r="B9" s="233" t="s">
        <v>79</v>
      </c>
      <c r="C9" s="233" t="s">
        <v>430</v>
      </c>
      <c r="D9" s="234">
        <v>6</v>
      </c>
      <c r="E9" s="235">
        <v>435</v>
      </c>
      <c r="F9" s="235">
        <v>2610</v>
      </c>
      <c r="G9" s="230"/>
      <c r="I9" s="231" t="s">
        <v>436</v>
      </c>
    </row>
    <row r="10" spans="1:9">
      <c r="A10" s="232">
        <v>42376</v>
      </c>
      <c r="B10" s="233" t="s">
        <v>63</v>
      </c>
      <c r="C10" s="233" t="s">
        <v>435</v>
      </c>
      <c r="D10" s="234">
        <v>3</v>
      </c>
      <c r="E10" s="235">
        <v>485</v>
      </c>
      <c r="F10" s="235">
        <v>1455</v>
      </c>
      <c r="G10" s="230"/>
    </row>
    <row r="11" spans="1:9">
      <c r="A11" s="232">
        <v>42376</v>
      </c>
      <c r="B11" s="233" t="s">
        <v>427</v>
      </c>
      <c r="C11" s="233" t="s">
        <v>437</v>
      </c>
      <c r="D11" s="234">
        <v>1</v>
      </c>
      <c r="E11" s="235">
        <v>599</v>
      </c>
      <c r="F11" s="235">
        <v>599</v>
      </c>
      <c r="G11" s="230"/>
      <c r="I11" s="231" t="s">
        <v>438</v>
      </c>
    </row>
    <row r="12" spans="1:9">
      <c r="A12" s="232">
        <v>42376</v>
      </c>
      <c r="B12" s="233" t="s">
        <v>79</v>
      </c>
      <c r="C12" s="233" t="s">
        <v>426</v>
      </c>
      <c r="D12" s="234">
        <v>1</v>
      </c>
      <c r="E12" s="235">
        <v>1250</v>
      </c>
      <c r="F12" s="235">
        <v>1250</v>
      </c>
      <c r="G12" s="230"/>
    </row>
    <row r="13" spans="1:9">
      <c r="A13" s="232">
        <v>42378</v>
      </c>
      <c r="B13" s="233" t="s">
        <v>427</v>
      </c>
      <c r="C13" s="233" t="s">
        <v>439</v>
      </c>
      <c r="D13" s="234">
        <v>6</v>
      </c>
      <c r="E13" s="235">
        <v>1149</v>
      </c>
      <c r="F13" s="235">
        <v>6894</v>
      </c>
      <c r="G13" s="230"/>
      <c r="I13" s="231" t="s">
        <v>440</v>
      </c>
    </row>
    <row r="14" spans="1:9">
      <c r="A14" s="232">
        <v>42379</v>
      </c>
      <c r="B14" s="233" t="s">
        <v>63</v>
      </c>
      <c r="C14" s="233" t="s">
        <v>441</v>
      </c>
      <c r="D14" s="234">
        <v>1</v>
      </c>
      <c r="E14" s="235">
        <v>1299</v>
      </c>
      <c r="F14" s="235">
        <v>1299</v>
      </c>
      <c r="G14" s="230"/>
      <c r="I14" s="231" t="s">
        <v>442</v>
      </c>
    </row>
    <row r="15" spans="1:9">
      <c r="A15" s="232">
        <v>42379</v>
      </c>
      <c r="B15" s="233" t="s">
        <v>63</v>
      </c>
      <c r="C15" s="233" t="s">
        <v>443</v>
      </c>
      <c r="D15" s="234">
        <v>4</v>
      </c>
      <c r="E15" s="235">
        <v>589</v>
      </c>
      <c r="F15" s="235">
        <v>2356</v>
      </c>
      <c r="G15" s="230"/>
    </row>
    <row r="16" spans="1:9">
      <c r="A16" s="232">
        <v>42379</v>
      </c>
      <c r="B16" s="233" t="s">
        <v>109</v>
      </c>
      <c r="C16" s="233" t="s">
        <v>444</v>
      </c>
      <c r="D16" s="234">
        <v>2</v>
      </c>
      <c r="E16" s="235">
        <v>339</v>
      </c>
      <c r="F16" s="235">
        <v>678</v>
      </c>
      <c r="G16" s="230"/>
    </row>
    <row r="17" spans="1:12">
      <c r="A17" s="232">
        <v>42380</v>
      </c>
      <c r="B17" s="233" t="s">
        <v>79</v>
      </c>
      <c r="C17" s="233" t="s">
        <v>429</v>
      </c>
      <c r="D17" s="234">
        <v>1</v>
      </c>
      <c r="E17" s="235">
        <v>548.9</v>
      </c>
      <c r="F17" s="235">
        <v>548.9</v>
      </c>
      <c r="G17" s="230"/>
    </row>
    <row r="18" spans="1:12">
      <c r="A18" s="232">
        <v>42380</v>
      </c>
      <c r="B18" s="233" t="s">
        <v>109</v>
      </c>
      <c r="C18" s="233" t="s">
        <v>430</v>
      </c>
      <c r="D18" s="234">
        <v>2</v>
      </c>
      <c r="E18" s="235">
        <v>389</v>
      </c>
      <c r="F18" s="235">
        <v>778</v>
      </c>
      <c r="G18" s="230"/>
    </row>
    <row r="19" spans="1:12" ht="15.6">
      <c r="A19" s="232">
        <v>42380</v>
      </c>
      <c r="B19" s="233" t="s">
        <v>427</v>
      </c>
      <c r="C19" s="233" t="s">
        <v>426</v>
      </c>
      <c r="D19" s="234">
        <v>1</v>
      </c>
      <c r="E19" s="235">
        <v>1430</v>
      </c>
      <c r="F19" s="235">
        <v>1430</v>
      </c>
      <c r="G19" s="230"/>
      <c r="J19" s="71"/>
      <c r="K19" s="71"/>
      <c r="L19" s="71"/>
    </row>
    <row r="20" spans="1:12" ht="15.6">
      <c r="A20" s="232">
        <v>42383</v>
      </c>
      <c r="B20" s="233" t="s">
        <v>109</v>
      </c>
      <c r="C20" s="233" t="s">
        <v>426</v>
      </c>
      <c r="D20" s="234">
        <v>4</v>
      </c>
      <c r="E20" s="235">
        <v>1199</v>
      </c>
      <c r="F20" s="235">
        <v>4796</v>
      </c>
      <c r="G20" s="230"/>
      <c r="J20" s="71"/>
      <c r="K20" s="71"/>
      <c r="L20" s="71"/>
    </row>
    <row r="21" spans="1:12" ht="15.6">
      <c r="A21" s="232">
        <v>42383</v>
      </c>
      <c r="B21" s="233" t="s">
        <v>63</v>
      </c>
      <c r="C21" s="233" t="s">
        <v>433</v>
      </c>
      <c r="D21" s="234">
        <v>3</v>
      </c>
      <c r="E21" s="235">
        <v>855</v>
      </c>
      <c r="F21" s="235">
        <v>2565</v>
      </c>
      <c r="G21" s="230"/>
      <c r="J21" s="71"/>
      <c r="K21" s="71"/>
      <c r="L21" s="71"/>
    </row>
    <row r="22" spans="1:12" ht="15.6">
      <c r="A22" s="232">
        <v>42383</v>
      </c>
      <c r="B22" s="233" t="s">
        <v>79</v>
      </c>
      <c r="C22" s="233" t="s">
        <v>445</v>
      </c>
      <c r="D22" s="234">
        <v>2</v>
      </c>
      <c r="E22" s="235">
        <v>699</v>
      </c>
      <c r="F22" s="235">
        <v>1398</v>
      </c>
      <c r="G22" s="230"/>
      <c r="J22" s="71"/>
      <c r="K22" s="71"/>
      <c r="L22" s="71"/>
    </row>
    <row r="23" spans="1:12" ht="15.6">
      <c r="A23" s="232">
        <v>42385</v>
      </c>
      <c r="B23" s="233" t="s">
        <v>427</v>
      </c>
      <c r="C23" s="233" t="s">
        <v>446</v>
      </c>
      <c r="D23" s="234">
        <v>5</v>
      </c>
      <c r="E23" s="235">
        <v>369</v>
      </c>
      <c r="F23" s="235">
        <v>1845</v>
      </c>
      <c r="G23" s="230"/>
      <c r="J23" s="71"/>
      <c r="K23" s="71"/>
      <c r="L23" s="71"/>
    </row>
    <row r="24" spans="1:12" ht="15.6">
      <c r="A24" s="232">
        <v>42386</v>
      </c>
      <c r="B24" s="233" t="s">
        <v>109</v>
      </c>
      <c r="C24" s="233" t="s">
        <v>429</v>
      </c>
      <c r="D24" s="234">
        <v>3</v>
      </c>
      <c r="E24" s="235">
        <v>449.1</v>
      </c>
      <c r="F24" s="235">
        <v>1347.3000000000002</v>
      </c>
      <c r="G24" s="230"/>
      <c r="J24" s="71"/>
      <c r="K24" s="71"/>
      <c r="L24" s="71"/>
    </row>
    <row r="25" spans="1:12" ht="15.6">
      <c r="A25" s="232">
        <v>42386</v>
      </c>
      <c r="B25" s="233" t="s">
        <v>427</v>
      </c>
      <c r="C25" s="233" t="s">
        <v>430</v>
      </c>
      <c r="D25" s="234">
        <v>7</v>
      </c>
      <c r="E25" s="235">
        <v>699</v>
      </c>
      <c r="F25" s="235">
        <v>4893</v>
      </c>
      <c r="G25" s="230"/>
      <c r="J25" s="71"/>
      <c r="K25" s="71"/>
      <c r="L25" s="71"/>
    </row>
    <row r="26" spans="1:12" ht="15.6">
      <c r="A26" s="232">
        <v>42387</v>
      </c>
      <c r="B26" s="233" t="s">
        <v>427</v>
      </c>
      <c r="C26" s="233" t="s">
        <v>429</v>
      </c>
      <c r="D26" s="234">
        <v>1</v>
      </c>
      <c r="E26" s="235">
        <v>528.94000000000005</v>
      </c>
      <c r="F26" s="235">
        <v>528.94000000000005</v>
      </c>
      <c r="G26" s="230"/>
      <c r="J26" s="71"/>
      <c r="K26" s="71"/>
      <c r="L26" s="71"/>
    </row>
    <row r="27" spans="1:12" ht="15.6">
      <c r="A27" s="232">
        <v>42387</v>
      </c>
      <c r="B27" s="233" t="s">
        <v>63</v>
      </c>
      <c r="C27" s="233" t="s">
        <v>435</v>
      </c>
      <c r="D27" s="234">
        <v>1</v>
      </c>
      <c r="E27" s="235">
        <v>445</v>
      </c>
      <c r="F27" s="235">
        <v>445</v>
      </c>
      <c r="G27" s="230"/>
      <c r="J27" s="71"/>
      <c r="K27" s="71"/>
      <c r="L27" s="71"/>
    </row>
    <row r="28" spans="1:12" ht="15.6">
      <c r="A28" s="232">
        <v>42388</v>
      </c>
      <c r="B28" s="233" t="s">
        <v>432</v>
      </c>
      <c r="C28" s="233" t="s">
        <v>441</v>
      </c>
      <c r="D28" s="234">
        <v>5</v>
      </c>
      <c r="E28" s="235">
        <v>1100</v>
      </c>
      <c r="F28" s="235">
        <v>5500</v>
      </c>
      <c r="G28" s="230"/>
      <c r="J28" s="71"/>
      <c r="K28" s="71"/>
      <c r="L28" s="71"/>
    </row>
    <row r="29" spans="1:12" ht="15.6">
      <c r="A29" s="232">
        <v>42388</v>
      </c>
      <c r="B29" s="233" t="s">
        <v>427</v>
      </c>
      <c r="C29" s="233" t="s">
        <v>426</v>
      </c>
      <c r="D29" s="234">
        <v>3</v>
      </c>
      <c r="E29" s="235">
        <v>1230</v>
      </c>
      <c r="F29" s="235">
        <v>3690</v>
      </c>
      <c r="G29" s="230"/>
      <c r="J29" s="71"/>
      <c r="K29" s="71"/>
      <c r="L29" s="71"/>
    </row>
    <row r="30" spans="1:12" ht="15.6">
      <c r="A30" s="232">
        <v>42388</v>
      </c>
      <c r="B30" s="233" t="s">
        <v>109</v>
      </c>
      <c r="C30" s="233" t="s">
        <v>445</v>
      </c>
      <c r="D30" s="234">
        <v>1</v>
      </c>
      <c r="E30" s="235">
        <v>759</v>
      </c>
      <c r="F30" s="235">
        <v>759</v>
      </c>
      <c r="G30" s="230"/>
      <c r="J30" s="71"/>
      <c r="K30" s="71"/>
      <c r="L30" s="71"/>
    </row>
    <row r="31" spans="1:12" ht="15.6">
      <c r="A31" s="232">
        <v>42389</v>
      </c>
      <c r="B31" s="233" t="s">
        <v>427</v>
      </c>
      <c r="C31" s="233" t="s">
        <v>441</v>
      </c>
      <c r="D31" s="234">
        <v>2</v>
      </c>
      <c r="E31" s="235">
        <v>1399</v>
      </c>
      <c r="F31" s="235">
        <v>2798</v>
      </c>
      <c r="G31" s="230"/>
      <c r="J31" s="71"/>
      <c r="K31" s="71"/>
      <c r="L31" s="71"/>
    </row>
    <row r="32" spans="1:12" ht="15.6">
      <c r="A32" s="232">
        <v>42389</v>
      </c>
      <c r="B32" s="233" t="s">
        <v>432</v>
      </c>
      <c r="C32" s="233" t="s">
        <v>444</v>
      </c>
      <c r="D32" s="234">
        <v>3</v>
      </c>
      <c r="E32" s="235">
        <v>326</v>
      </c>
      <c r="F32" s="235">
        <v>978</v>
      </c>
      <c r="G32" s="230"/>
      <c r="J32" s="71"/>
      <c r="K32" s="71"/>
      <c r="L32" s="71"/>
    </row>
    <row r="33" spans="1:12" ht="15.6">
      <c r="A33" s="232">
        <v>42390</v>
      </c>
      <c r="B33" s="233" t="s">
        <v>63</v>
      </c>
      <c r="C33" s="233" t="s">
        <v>446</v>
      </c>
      <c r="D33" s="234">
        <v>1</v>
      </c>
      <c r="E33" s="235">
        <v>383.76</v>
      </c>
      <c r="F33" s="235">
        <v>383.76</v>
      </c>
      <c r="G33" s="230"/>
      <c r="J33" s="71"/>
      <c r="K33" s="71"/>
      <c r="L33" s="71"/>
    </row>
    <row r="34" spans="1:12" ht="15.6">
      <c r="A34" s="232">
        <v>42394</v>
      </c>
      <c r="B34" s="233" t="s">
        <v>432</v>
      </c>
      <c r="C34" s="233" t="s">
        <v>444</v>
      </c>
      <c r="D34" s="234">
        <v>1</v>
      </c>
      <c r="E34" s="235">
        <v>349</v>
      </c>
      <c r="F34" s="235">
        <v>349</v>
      </c>
      <c r="G34" s="230"/>
      <c r="J34" s="71"/>
      <c r="K34" s="71"/>
      <c r="L34" s="71"/>
    </row>
    <row r="35" spans="1:12" ht="15.6">
      <c r="A35" s="232">
        <v>42395</v>
      </c>
      <c r="B35" s="233" t="s">
        <v>63</v>
      </c>
      <c r="C35" s="233" t="s">
        <v>433</v>
      </c>
      <c r="D35" s="234">
        <v>2</v>
      </c>
      <c r="E35" s="235">
        <v>869</v>
      </c>
      <c r="F35" s="235">
        <v>1738</v>
      </c>
      <c r="G35" s="230"/>
      <c r="J35" s="71"/>
      <c r="K35" s="71"/>
      <c r="L35" s="71"/>
    </row>
    <row r="36" spans="1:12" ht="15.6">
      <c r="A36" s="236"/>
      <c r="B36" s="237"/>
      <c r="C36" s="236"/>
      <c r="D36" s="236"/>
      <c r="E36" s="236"/>
      <c r="F36" s="236"/>
      <c r="G36" s="238"/>
      <c r="J36" s="71"/>
      <c r="K36" s="71"/>
      <c r="L36" s="71"/>
    </row>
    <row r="37" spans="1:12" ht="15.6">
      <c r="J37" s="71"/>
    </row>
    <row r="38" spans="1:12" ht="15.6">
      <c r="J38" s="71"/>
    </row>
    <row r="39" spans="1:12" ht="15.6">
      <c r="J39" s="71"/>
    </row>
    <row r="40" spans="1:12" ht="15.6">
      <c r="J40" s="71"/>
    </row>
    <row r="41" spans="1:12" ht="15.6">
      <c r="J41" s="71"/>
    </row>
    <row r="42" spans="1:12" ht="15.6">
      <c r="J42" s="71"/>
    </row>
    <row r="43" spans="1:12" ht="15.6">
      <c r="J43" s="71"/>
    </row>
    <row r="44" spans="1:12" ht="15.6">
      <c r="J44" s="71"/>
    </row>
    <row r="45" spans="1:12" ht="15.6">
      <c r="J45" s="71"/>
    </row>
    <row r="46" spans="1:12" ht="15.6">
      <c r="J46" s="71"/>
    </row>
    <row r="47" spans="1:12" ht="15.6">
      <c r="J47" s="71"/>
    </row>
    <row r="48" spans="1:12" ht="15.6">
      <c r="J48" s="71"/>
    </row>
    <row r="49" spans="10:10" ht="15.6">
      <c r="J49" s="71"/>
    </row>
    <row r="50" spans="10:10" ht="15.6">
      <c r="J50" s="71"/>
    </row>
    <row r="51" spans="10:10" ht="15.6">
      <c r="J51" s="71"/>
    </row>
    <row r="52" spans="10:10" ht="15.6">
      <c r="J52" s="71"/>
    </row>
    <row r="53" spans="10:10" ht="15.6">
      <c r="J53" s="71"/>
    </row>
  </sheetData>
  <dataValidations count="2">
    <dataValidation type="list" allowBlank="1" showInputMessage="1" showErrorMessage="1" sqref="C2:C36" xr:uid="{90B04D0F-3274-4374-B9F7-5065A8AE12D4}">
      <formula1>A_Mark</formula1>
    </dataValidation>
    <dataValidation type="list" allowBlank="1" showInputMessage="1" showErrorMessage="1" sqref="B2:B36" xr:uid="{D2512A0E-EC63-4A86-BE7B-F54671041E8D}">
      <formula1>"Pärnu, Tallinn, Tartu, Valga, Võru"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5E2A8-5CCE-48CA-8FC2-8346E9CB7C6F}">
  <dimension ref="A1"/>
  <sheetViews>
    <sheetView workbookViewId="0">
      <selection activeCell="L20" sqref="L20"/>
    </sheetView>
  </sheetViews>
  <sheetFormatPr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5034B-6758-4554-9B82-70D5FDC80036}">
  <dimension ref="A1:R18"/>
  <sheetViews>
    <sheetView workbookViewId="0">
      <selection activeCell="C4" sqref="C4"/>
    </sheetView>
  </sheetViews>
  <sheetFormatPr defaultRowHeight="14.4"/>
  <cols>
    <col min="1" max="1" width="10.21875" style="71" bestFit="1" customWidth="1"/>
    <col min="2" max="18" width="10.109375" style="71" bestFit="1" customWidth="1"/>
    <col min="19" max="16384" width="8.88671875" style="71"/>
  </cols>
  <sheetData>
    <row r="1" spans="1:18">
      <c r="A1" s="149">
        <v>46082</v>
      </c>
    </row>
    <row r="4" spans="1:18">
      <c r="A4" s="149">
        <f>A1</f>
        <v>46082</v>
      </c>
      <c r="B4" s="149">
        <f t="shared" ref="B4:R4" si="0">A4+1</f>
        <v>46083</v>
      </c>
      <c r="C4" s="149">
        <f t="shared" si="0"/>
        <v>46084</v>
      </c>
      <c r="D4" s="149">
        <f t="shared" si="0"/>
        <v>46085</v>
      </c>
      <c r="E4" s="149">
        <f t="shared" si="0"/>
        <v>46086</v>
      </c>
      <c r="F4" s="149">
        <f t="shared" si="0"/>
        <v>46087</v>
      </c>
      <c r="G4" s="149">
        <f t="shared" si="0"/>
        <v>46088</v>
      </c>
      <c r="H4" s="149">
        <f t="shared" si="0"/>
        <v>46089</v>
      </c>
      <c r="I4" s="149">
        <f t="shared" si="0"/>
        <v>46090</v>
      </c>
      <c r="J4" s="149">
        <f t="shared" si="0"/>
        <v>46091</v>
      </c>
      <c r="K4" s="149">
        <f t="shared" si="0"/>
        <v>46092</v>
      </c>
      <c r="L4" s="149">
        <f t="shared" si="0"/>
        <v>46093</v>
      </c>
      <c r="M4" s="149">
        <f t="shared" si="0"/>
        <v>46094</v>
      </c>
      <c r="N4" s="149">
        <f t="shared" si="0"/>
        <v>46095</v>
      </c>
      <c r="O4" s="149">
        <f t="shared" si="0"/>
        <v>46096</v>
      </c>
      <c r="P4" s="149">
        <f t="shared" si="0"/>
        <v>46097</v>
      </c>
      <c r="Q4" s="149">
        <f t="shared" si="0"/>
        <v>46098</v>
      </c>
      <c r="R4" s="149">
        <f t="shared" si="0"/>
        <v>46099</v>
      </c>
    </row>
    <row r="5" spans="1:18">
      <c r="A5" s="71">
        <v>1</v>
      </c>
      <c r="B5" s="71">
        <v>2</v>
      </c>
      <c r="C5" s="71">
        <v>3</v>
      </c>
      <c r="D5" s="71">
        <v>4</v>
      </c>
      <c r="E5" s="71">
        <v>5</v>
      </c>
      <c r="F5" s="71">
        <v>6</v>
      </c>
      <c r="G5" s="71">
        <v>7</v>
      </c>
      <c r="H5" s="71">
        <v>8</v>
      </c>
      <c r="I5" s="71">
        <v>9</v>
      </c>
      <c r="J5" s="71">
        <v>10</v>
      </c>
      <c r="K5" s="71">
        <v>11</v>
      </c>
      <c r="L5" s="71">
        <v>12</v>
      </c>
      <c r="M5" s="71">
        <v>13</v>
      </c>
      <c r="N5" s="71">
        <v>14</v>
      </c>
      <c r="O5" s="71">
        <v>15</v>
      </c>
      <c r="P5" s="71">
        <v>16</v>
      </c>
      <c r="Q5" s="71">
        <v>17</v>
      </c>
      <c r="R5" s="71">
        <v>18</v>
      </c>
    </row>
    <row r="6" spans="1:18">
      <c r="A6" s="71">
        <v>1</v>
      </c>
      <c r="B6" s="71">
        <v>2</v>
      </c>
      <c r="C6" s="71">
        <v>3</v>
      </c>
      <c r="D6" s="71">
        <v>4</v>
      </c>
      <c r="E6" s="71">
        <v>5</v>
      </c>
      <c r="F6" s="71">
        <v>6</v>
      </c>
      <c r="G6" s="71">
        <v>7</v>
      </c>
      <c r="H6" s="71">
        <v>8</v>
      </c>
      <c r="I6" s="71">
        <v>9</v>
      </c>
      <c r="J6" s="71">
        <v>10</v>
      </c>
      <c r="K6" s="71">
        <v>11</v>
      </c>
      <c r="L6" s="71">
        <v>12</v>
      </c>
      <c r="M6" s="71">
        <v>13</v>
      </c>
      <c r="N6" s="71">
        <v>14</v>
      </c>
      <c r="O6" s="71">
        <v>15</v>
      </c>
      <c r="P6" s="71">
        <v>16</v>
      </c>
      <c r="Q6" s="71">
        <v>17</v>
      </c>
      <c r="R6" s="71">
        <v>18</v>
      </c>
    </row>
    <row r="7" spans="1:18">
      <c r="A7" s="71">
        <v>1</v>
      </c>
      <c r="B7" s="71">
        <v>2</v>
      </c>
      <c r="C7" s="71">
        <v>3</v>
      </c>
      <c r="D7" s="71">
        <v>4</v>
      </c>
      <c r="E7" s="71">
        <v>5</v>
      </c>
      <c r="F7" s="71">
        <v>6</v>
      </c>
      <c r="G7" s="71">
        <v>7</v>
      </c>
      <c r="H7" s="71">
        <v>8</v>
      </c>
      <c r="I7" s="71">
        <v>9</v>
      </c>
      <c r="J7" s="71">
        <v>10</v>
      </c>
      <c r="K7" s="71">
        <v>11</v>
      </c>
      <c r="L7" s="71">
        <v>12</v>
      </c>
      <c r="M7" s="71">
        <v>13</v>
      </c>
      <c r="N7" s="71">
        <v>14</v>
      </c>
      <c r="O7" s="71">
        <v>15</v>
      </c>
      <c r="P7" s="71">
        <v>16</v>
      </c>
      <c r="Q7" s="71">
        <v>17</v>
      </c>
      <c r="R7" s="71">
        <v>18</v>
      </c>
    </row>
    <row r="8" spans="1:18">
      <c r="A8" s="71">
        <v>1</v>
      </c>
      <c r="B8" s="71">
        <v>2</v>
      </c>
      <c r="C8" s="71">
        <v>3</v>
      </c>
      <c r="D8" s="71">
        <v>4</v>
      </c>
      <c r="E8" s="71">
        <v>5</v>
      </c>
      <c r="F8" s="71">
        <v>6</v>
      </c>
      <c r="G8" s="71">
        <v>7</v>
      </c>
      <c r="H8" s="71">
        <v>8</v>
      </c>
      <c r="I8" s="71">
        <v>9</v>
      </c>
      <c r="J8" s="71">
        <v>10</v>
      </c>
      <c r="K8" s="71">
        <v>11</v>
      </c>
      <c r="L8" s="71">
        <v>12</v>
      </c>
      <c r="M8" s="71">
        <v>13</v>
      </c>
      <c r="N8" s="71">
        <v>14</v>
      </c>
      <c r="O8" s="71">
        <v>15</v>
      </c>
      <c r="P8" s="71">
        <v>16</v>
      </c>
      <c r="Q8" s="71">
        <v>17</v>
      </c>
      <c r="R8" s="71">
        <v>18</v>
      </c>
    </row>
    <row r="9" spans="1:18">
      <c r="A9" s="71">
        <v>1</v>
      </c>
      <c r="B9" s="71">
        <v>2</v>
      </c>
      <c r="C9" s="71">
        <v>3</v>
      </c>
      <c r="D9" s="71">
        <v>4</v>
      </c>
      <c r="E9" s="71">
        <v>5</v>
      </c>
      <c r="F9" s="71">
        <v>6</v>
      </c>
      <c r="G9" s="71">
        <v>7</v>
      </c>
      <c r="H9" s="71">
        <v>8</v>
      </c>
      <c r="I9" s="71">
        <v>9</v>
      </c>
      <c r="J9" s="71">
        <v>10</v>
      </c>
      <c r="K9" s="71">
        <v>11</v>
      </c>
      <c r="L9" s="71">
        <v>12</v>
      </c>
      <c r="M9" s="71">
        <v>13</v>
      </c>
      <c r="N9" s="71">
        <v>14</v>
      </c>
      <c r="O9" s="71">
        <v>15</v>
      </c>
      <c r="P9" s="71">
        <v>16</v>
      </c>
      <c r="Q9" s="71">
        <v>17</v>
      </c>
      <c r="R9" s="71">
        <v>18</v>
      </c>
    </row>
    <row r="10" spans="1:18">
      <c r="A10" s="71">
        <v>1</v>
      </c>
      <c r="B10" s="71">
        <v>2</v>
      </c>
      <c r="C10" s="71">
        <v>3</v>
      </c>
      <c r="D10" s="71">
        <v>4</v>
      </c>
      <c r="E10" s="71">
        <v>5</v>
      </c>
      <c r="F10" s="71">
        <v>6</v>
      </c>
      <c r="G10" s="71">
        <v>7</v>
      </c>
      <c r="H10" s="71">
        <v>8</v>
      </c>
      <c r="I10" s="71">
        <v>9</v>
      </c>
      <c r="J10" s="71">
        <v>10</v>
      </c>
      <c r="K10" s="71">
        <v>11</v>
      </c>
      <c r="L10" s="71">
        <v>12</v>
      </c>
      <c r="M10" s="71">
        <v>13</v>
      </c>
      <c r="N10" s="71">
        <v>14</v>
      </c>
      <c r="O10" s="71">
        <v>15</v>
      </c>
      <c r="P10" s="71">
        <v>16</v>
      </c>
      <c r="Q10" s="71">
        <v>17</v>
      </c>
      <c r="R10" s="71">
        <v>18</v>
      </c>
    </row>
    <row r="11" spans="1:18">
      <c r="A11" s="71">
        <v>1</v>
      </c>
      <c r="B11" s="71">
        <v>2</v>
      </c>
      <c r="C11" s="71">
        <v>3</v>
      </c>
      <c r="D11" s="71">
        <v>4</v>
      </c>
      <c r="E11" s="71">
        <v>5</v>
      </c>
      <c r="F11" s="71">
        <v>6</v>
      </c>
      <c r="G11" s="71">
        <v>7</v>
      </c>
      <c r="H11" s="71">
        <v>8</v>
      </c>
      <c r="I11" s="71">
        <v>9</v>
      </c>
      <c r="J11" s="71">
        <v>10</v>
      </c>
      <c r="K11" s="71">
        <v>11</v>
      </c>
      <c r="L11" s="71">
        <v>12</v>
      </c>
      <c r="M11" s="71">
        <v>13</v>
      </c>
      <c r="N11" s="71">
        <v>14</v>
      </c>
      <c r="O11" s="71">
        <v>15</v>
      </c>
      <c r="P11" s="71">
        <v>16</v>
      </c>
      <c r="Q11" s="71">
        <v>17</v>
      </c>
      <c r="R11" s="71">
        <v>18</v>
      </c>
    </row>
    <row r="12" spans="1:18">
      <c r="A12" s="71">
        <v>1</v>
      </c>
      <c r="B12" s="71">
        <v>2</v>
      </c>
      <c r="C12" s="71">
        <v>3</v>
      </c>
      <c r="D12" s="71">
        <v>4</v>
      </c>
      <c r="E12" s="71">
        <v>5</v>
      </c>
      <c r="F12" s="71">
        <v>6</v>
      </c>
      <c r="G12" s="71">
        <v>7</v>
      </c>
      <c r="H12" s="71">
        <v>8</v>
      </c>
      <c r="I12" s="71">
        <v>9</v>
      </c>
      <c r="J12" s="71">
        <v>10</v>
      </c>
      <c r="K12" s="71">
        <v>11</v>
      </c>
      <c r="L12" s="71">
        <v>12</v>
      </c>
      <c r="M12" s="71">
        <v>13</v>
      </c>
      <c r="N12" s="71">
        <v>14</v>
      </c>
      <c r="O12" s="71">
        <v>15</v>
      </c>
      <c r="P12" s="71">
        <v>16</v>
      </c>
      <c r="Q12" s="71">
        <v>17</v>
      </c>
      <c r="R12" s="71">
        <v>18</v>
      </c>
    </row>
    <row r="13" spans="1:18">
      <c r="A13" s="71">
        <v>1</v>
      </c>
      <c r="B13" s="71">
        <v>2</v>
      </c>
      <c r="C13" s="71">
        <v>3</v>
      </c>
      <c r="D13" s="71">
        <v>4</v>
      </c>
      <c r="E13" s="71">
        <v>5</v>
      </c>
      <c r="F13" s="71">
        <v>6</v>
      </c>
      <c r="G13" s="71">
        <v>7</v>
      </c>
      <c r="H13" s="71">
        <v>8</v>
      </c>
      <c r="I13" s="71">
        <v>9</v>
      </c>
      <c r="J13" s="71">
        <v>10</v>
      </c>
      <c r="K13" s="71">
        <v>11</v>
      </c>
      <c r="L13" s="71">
        <v>12</v>
      </c>
      <c r="M13" s="71">
        <v>13</v>
      </c>
      <c r="N13" s="71">
        <v>14</v>
      </c>
      <c r="O13" s="71">
        <v>15</v>
      </c>
      <c r="P13" s="71">
        <v>16</v>
      </c>
      <c r="Q13" s="71">
        <v>17</v>
      </c>
      <c r="R13" s="71">
        <v>18</v>
      </c>
    </row>
    <row r="14" spans="1:18">
      <c r="A14" s="71">
        <v>1</v>
      </c>
      <c r="B14" s="71">
        <v>2</v>
      </c>
      <c r="C14" s="71">
        <v>3</v>
      </c>
      <c r="D14" s="71">
        <v>4</v>
      </c>
      <c r="E14" s="71">
        <v>5</v>
      </c>
      <c r="F14" s="71">
        <v>6</v>
      </c>
      <c r="G14" s="71">
        <v>7</v>
      </c>
      <c r="H14" s="71">
        <v>8</v>
      </c>
      <c r="I14" s="71">
        <v>9</v>
      </c>
      <c r="J14" s="71">
        <v>10</v>
      </c>
      <c r="K14" s="71">
        <v>11</v>
      </c>
      <c r="L14" s="71">
        <v>12</v>
      </c>
      <c r="M14" s="71">
        <v>13</v>
      </c>
      <c r="N14" s="71">
        <v>14</v>
      </c>
      <c r="O14" s="71">
        <v>15</v>
      </c>
      <c r="P14" s="71">
        <v>16</v>
      </c>
      <c r="Q14" s="71">
        <v>17</v>
      </c>
      <c r="R14" s="71">
        <v>18</v>
      </c>
    </row>
    <row r="15" spans="1:18">
      <c r="A15" s="71">
        <v>1</v>
      </c>
      <c r="B15" s="71">
        <v>2</v>
      </c>
      <c r="C15" s="71">
        <v>3</v>
      </c>
      <c r="D15" s="71">
        <v>4</v>
      </c>
      <c r="E15" s="71">
        <v>5</v>
      </c>
      <c r="F15" s="71">
        <v>6</v>
      </c>
      <c r="G15" s="71">
        <v>7</v>
      </c>
      <c r="H15" s="71">
        <v>8</v>
      </c>
      <c r="I15" s="71">
        <v>9</v>
      </c>
      <c r="J15" s="71">
        <v>10</v>
      </c>
      <c r="K15" s="71">
        <v>11</v>
      </c>
      <c r="L15" s="71">
        <v>12</v>
      </c>
      <c r="M15" s="71">
        <v>13</v>
      </c>
      <c r="N15" s="71">
        <v>14</v>
      </c>
      <c r="O15" s="71">
        <v>15</v>
      </c>
      <c r="P15" s="71">
        <v>16</v>
      </c>
      <c r="Q15" s="71">
        <v>17</v>
      </c>
      <c r="R15" s="71">
        <v>18</v>
      </c>
    </row>
    <row r="16" spans="1:18">
      <c r="A16" s="71">
        <v>1</v>
      </c>
      <c r="B16" s="71">
        <v>2</v>
      </c>
      <c r="C16" s="71">
        <v>3</v>
      </c>
      <c r="D16" s="71">
        <v>4</v>
      </c>
      <c r="E16" s="71">
        <v>5</v>
      </c>
      <c r="F16" s="71">
        <v>6</v>
      </c>
      <c r="G16" s="71">
        <v>7</v>
      </c>
      <c r="H16" s="71">
        <v>8</v>
      </c>
      <c r="I16" s="71">
        <v>9</v>
      </c>
      <c r="J16" s="71">
        <v>10</v>
      </c>
      <c r="K16" s="71">
        <v>11</v>
      </c>
      <c r="L16" s="71">
        <v>12</v>
      </c>
      <c r="M16" s="71">
        <v>13</v>
      </c>
      <c r="N16" s="71">
        <v>14</v>
      </c>
      <c r="O16" s="71">
        <v>15</v>
      </c>
      <c r="P16" s="71">
        <v>16</v>
      </c>
      <c r="Q16" s="71">
        <v>17</v>
      </c>
      <c r="R16" s="71">
        <v>18</v>
      </c>
    </row>
    <row r="17" spans="1:18">
      <c r="A17" s="71">
        <v>1</v>
      </c>
      <c r="B17" s="71">
        <v>2</v>
      </c>
      <c r="C17" s="71">
        <v>3</v>
      </c>
      <c r="D17" s="71">
        <v>4</v>
      </c>
      <c r="E17" s="71">
        <v>5</v>
      </c>
      <c r="F17" s="71">
        <v>6</v>
      </c>
      <c r="G17" s="71">
        <v>7</v>
      </c>
      <c r="H17" s="71">
        <v>8</v>
      </c>
      <c r="I17" s="71">
        <v>9</v>
      </c>
      <c r="J17" s="71">
        <v>10</v>
      </c>
      <c r="K17" s="71">
        <v>11</v>
      </c>
      <c r="L17" s="71">
        <v>12</v>
      </c>
      <c r="M17" s="71">
        <v>13</v>
      </c>
      <c r="N17" s="71">
        <v>14</v>
      </c>
      <c r="O17" s="71">
        <v>15</v>
      </c>
      <c r="P17" s="71">
        <v>16</v>
      </c>
      <c r="Q17" s="71">
        <v>17</v>
      </c>
      <c r="R17" s="71">
        <v>18</v>
      </c>
    </row>
    <row r="18" spans="1:18">
      <c r="A18" s="71">
        <v>1</v>
      </c>
      <c r="B18" s="71">
        <v>2</v>
      </c>
      <c r="C18" s="71">
        <v>3</v>
      </c>
      <c r="D18" s="71">
        <v>4</v>
      </c>
      <c r="E18" s="71">
        <v>5</v>
      </c>
      <c r="F18" s="71">
        <v>6</v>
      </c>
      <c r="G18" s="71">
        <v>7</v>
      </c>
      <c r="H18" s="71">
        <v>8</v>
      </c>
      <c r="I18" s="71">
        <v>9</v>
      </c>
      <c r="J18" s="71">
        <v>10</v>
      </c>
      <c r="K18" s="71">
        <v>11</v>
      </c>
      <c r="L18" s="71">
        <v>12</v>
      </c>
      <c r="M18" s="71">
        <v>13</v>
      </c>
      <c r="N18" s="71">
        <v>14</v>
      </c>
      <c r="O18" s="71">
        <v>15</v>
      </c>
      <c r="P18" s="71">
        <v>16</v>
      </c>
      <c r="Q18" s="71">
        <v>17</v>
      </c>
      <c r="R18" s="71">
        <v>18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5CF1D-92AE-47A1-AAB6-3896AB4643B0}">
  <dimension ref="A1:BN42"/>
  <sheetViews>
    <sheetView zoomScale="130" zoomScaleNormal="130" workbookViewId="0">
      <selection activeCell="D1" sqref="D1"/>
    </sheetView>
  </sheetViews>
  <sheetFormatPr defaultRowHeight="14.4"/>
  <cols>
    <col min="1" max="2" width="8.88671875" style="150"/>
    <col min="3" max="3" width="9.21875" style="71" bestFit="1" customWidth="1"/>
    <col min="4" max="7" width="8.88671875" style="71"/>
    <col min="8" max="22" width="8.88671875" style="152"/>
    <col min="23" max="66" width="8.88671875" style="150"/>
    <col min="67" max="16384" width="8.88671875" style="71"/>
  </cols>
  <sheetData>
    <row r="1" spans="3:9">
      <c r="C1" s="150"/>
      <c r="D1" s="151" t="s">
        <v>264</v>
      </c>
      <c r="E1" s="151" t="s">
        <v>265</v>
      </c>
      <c r="F1" s="151" t="s">
        <v>266</v>
      </c>
      <c r="G1" s="151" t="s">
        <v>267</v>
      </c>
      <c r="H1" s="151" t="s">
        <v>268</v>
      </c>
      <c r="I1" s="151" t="s">
        <v>269</v>
      </c>
    </row>
    <row r="2" spans="3:9">
      <c r="C2" s="153">
        <v>1</v>
      </c>
      <c r="D2" s="154"/>
      <c r="E2" s="154"/>
      <c r="F2" s="154"/>
      <c r="G2" s="154"/>
      <c r="H2" s="154"/>
      <c r="I2" s="154"/>
    </row>
    <row r="3" spans="3:9">
      <c r="C3" s="153">
        <v>2</v>
      </c>
      <c r="D3" s="154"/>
      <c r="E3" s="154"/>
      <c r="F3" s="154"/>
      <c r="G3" s="154"/>
      <c r="H3" s="154"/>
      <c r="I3" s="154"/>
    </row>
    <row r="4" spans="3:9">
      <c r="C4" s="153">
        <v>3</v>
      </c>
      <c r="D4" s="154"/>
      <c r="E4" s="154"/>
      <c r="F4" s="154"/>
      <c r="G4" s="154"/>
      <c r="H4" s="154"/>
      <c r="I4" s="154"/>
    </row>
    <row r="5" spans="3:9">
      <c r="C5" s="153">
        <v>4</v>
      </c>
      <c r="D5" s="154"/>
      <c r="E5" s="154"/>
      <c r="F5" s="154"/>
      <c r="G5" s="154"/>
      <c r="H5" s="154"/>
      <c r="I5" s="154"/>
    </row>
    <row r="6" spans="3:9">
      <c r="C6" s="153">
        <v>5</v>
      </c>
      <c r="D6" s="154"/>
      <c r="E6" s="154"/>
      <c r="F6" s="154"/>
      <c r="G6" s="154"/>
      <c r="H6" s="154"/>
      <c r="I6" s="154"/>
    </row>
    <row r="7" spans="3:9">
      <c r="C7" s="153">
        <v>6</v>
      </c>
      <c r="D7" s="154"/>
      <c r="E7" s="154"/>
      <c r="F7" s="154"/>
      <c r="G7" s="154"/>
      <c r="H7" s="154"/>
      <c r="I7" s="154"/>
    </row>
    <row r="8" spans="3:9">
      <c r="C8" s="155" t="s">
        <v>270</v>
      </c>
      <c r="D8" s="156"/>
      <c r="E8" s="156"/>
      <c r="F8" s="156"/>
      <c r="G8" s="156"/>
      <c r="H8" s="156"/>
      <c r="I8" s="156"/>
    </row>
    <row r="9" spans="3:9">
      <c r="C9" s="157" t="s">
        <v>271</v>
      </c>
      <c r="D9" s="158"/>
      <c r="E9" s="158"/>
      <c r="F9" s="158"/>
      <c r="G9" s="158"/>
      <c r="H9" s="158"/>
      <c r="I9" s="158"/>
    </row>
    <row r="10" spans="3:9">
      <c r="C10" s="159" t="s">
        <v>272</v>
      </c>
      <c r="D10" s="160"/>
      <c r="E10" s="160"/>
      <c r="F10" s="160"/>
      <c r="G10" s="160"/>
      <c r="H10" s="160"/>
      <c r="I10" s="160"/>
    </row>
    <row r="11" spans="3:9">
      <c r="C11" s="150"/>
      <c r="D11" s="150"/>
      <c r="E11" s="150"/>
      <c r="F11" s="150"/>
      <c r="G11" s="150"/>
      <c r="H11" s="150"/>
      <c r="I11" s="150"/>
    </row>
    <row r="12" spans="3:9">
      <c r="C12" s="161" t="s">
        <v>273</v>
      </c>
      <c r="D12" s="162"/>
      <c r="E12" s="162"/>
      <c r="F12" s="162"/>
      <c r="G12" s="162"/>
      <c r="H12" s="162"/>
      <c r="I12" s="162"/>
    </row>
    <row r="13" spans="3:9">
      <c r="C13" s="161" t="s">
        <v>274</v>
      </c>
      <c r="D13" s="162"/>
      <c r="E13" s="162"/>
      <c r="F13" s="162"/>
      <c r="G13" s="162"/>
      <c r="H13" s="162"/>
      <c r="I13" s="162"/>
    </row>
    <row r="14" spans="3:9">
      <c r="C14" s="161" t="s">
        <v>275</v>
      </c>
      <c r="D14" s="162"/>
      <c r="E14" s="162"/>
      <c r="F14" s="162"/>
      <c r="G14" s="162"/>
      <c r="H14" s="162"/>
      <c r="I14" s="162"/>
    </row>
    <row r="15" spans="3:9">
      <c r="C15" s="161" t="s">
        <v>276</v>
      </c>
      <c r="D15" s="162"/>
      <c r="E15" s="162"/>
      <c r="F15" s="162"/>
      <c r="G15" s="162"/>
      <c r="H15" s="162"/>
      <c r="I15" s="162"/>
    </row>
    <row r="16" spans="3:9">
      <c r="C16" s="161" t="s">
        <v>277</v>
      </c>
      <c r="D16" s="162"/>
      <c r="E16" s="162"/>
      <c r="F16" s="162"/>
      <c r="G16" s="162"/>
      <c r="H16" s="162"/>
      <c r="I16" s="162"/>
    </row>
    <row r="17" spans="3:22">
      <c r="C17" s="161" t="s">
        <v>278</v>
      </c>
      <c r="D17" s="162"/>
      <c r="E17" s="162"/>
      <c r="F17" s="162"/>
      <c r="G17" s="162"/>
      <c r="H17" s="162"/>
      <c r="I17" s="162"/>
    </row>
    <row r="18" spans="3:22">
      <c r="C18" s="161" t="s">
        <v>279</v>
      </c>
      <c r="D18" s="162"/>
      <c r="E18" s="162"/>
      <c r="F18" s="162"/>
      <c r="G18" s="162"/>
      <c r="H18" s="162"/>
      <c r="I18" s="162"/>
    </row>
    <row r="19" spans="3:22">
      <c r="C19" s="161" t="s">
        <v>280</v>
      </c>
      <c r="D19" s="162"/>
      <c r="E19" s="162"/>
      <c r="F19" s="162"/>
      <c r="G19" s="162"/>
      <c r="H19" s="162"/>
      <c r="I19" s="162"/>
    </row>
    <row r="20" spans="3:22">
      <c r="C20" s="161" t="s">
        <v>281</v>
      </c>
      <c r="D20" s="162"/>
      <c r="E20" s="162"/>
      <c r="F20" s="162"/>
      <c r="G20" s="162"/>
      <c r="H20" s="162"/>
      <c r="I20" s="162"/>
    </row>
    <row r="21" spans="3:22">
      <c r="C21" s="159" t="s">
        <v>272</v>
      </c>
      <c r="D21" s="160"/>
      <c r="E21" s="160"/>
      <c r="F21" s="160"/>
      <c r="G21" s="160"/>
      <c r="H21" s="160"/>
      <c r="I21" s="160"/>
    </row>
    <row r="22" spans="3:22">
      <c r="C22" s="163" t="s">
        <v>282</v>
      </c>
      <c r="D22" s="164"/>
      <c r="E22" s="164"/>
      <c r="F22" s="164"/>
      <c r="G22" s="164"/>
      <c r="H22" s="164"/>
      <c r="I22" s="164"/>
    </row>
    <row r="23" spans="3:22" s="150" customFormat="1">
      <c r="H23" s="152"/>
      <c r="I23" s="152"/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</row>
    <row r="24" spans="3:22" s="150" customFormat="1">
      <c r="H24" s="152"/>
      <c r="I24" s="152"/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</row>
    <row r="25" spans="3:22" s="150" customFormat="1"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</row>
    <row r="26" spans="3:22" s="150" customFormat="1"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</row>
    <row r="27" spans="3:22" s="150" customFormat="1"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</row>
    <row r="28" spans="3:22" s="150" customFormat="1"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</row>
    <row r="29" spans="3:22" s="150" customFormat="1"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</row>
    <row r="30" spans="3:22" s="150" customFormat="1"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</row>
    <row r="31" spans="3:22" s="150" customFormat="1"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</row>
    <row r="32" spans="3:22" s="150" customFormat="1"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</row>
    <row r="33" spans="8:22" s="150" customFormat="1"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</row>
    <row r="34" spans="8:22" s="150" customFormat="1"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</row>
    <row r="35" spans="8:22" s="150" customFormat="1">
      <c r="H35" s="152"/>
      <c r="I35" s="152"/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</row>
    <row r="36" spans="8:22" s="150" customFormat="1"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</row>
    <row r="37" spans="8:22" s="150" customFormat="1"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</row>
    <row r="38" spans="8:22" s="150" customFormat="1"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</row>
    <row r="39" spans="8:22" s="150" customFormat="1"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</row>
    <row r="40" spans="8:22" s="150" customFormat="1"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  <c r="U40" s="152"/>
      <c r="V40" s="152"/>
    </row>
    <row r="41" spans="8:22" s="150" customFormat="1"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</row>
    <row r="42" spans="8:22" s="150" customFormat="1"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</row>
  </sheetData>
  <sheetProtection formatCells="0" formatColumns="0" formatRows="0" insertColumns="0" deleteColumns="0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F6414-EA06-4663-B0A6-F803856FDBA8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2C639-B1F3-45EA-B47F-D608A2484692}">
  <dimension ref="A1:D10"/>
  <sheetViews>
    <sheetView workbookViewId="0">
      <selection activeCell="D7" sqref="D7"/>
    </sheetView>
  </sheetViews>
  <sheetFormatPr defaultRowHeight="14.4"/>
  <cols>
    <col min="1" max="1" width="20.109375" style="71" bestFit="1" customWidth="1"/>
    <col min="2" max="16384" width="8.88671875" style="71"/>
  </cols>
  <sheetData>
    <row r="1" spans="1:4">
      <c r="A1" s="81" t="s">
        <v>152</v>
      </c>
      <c r="B1" s="81"/>
      <c r="C1" s="81"/>
      <c r="D1" s="81"/>
    </row>
    <row r="3" spans="1:4" ht="15" thickBot="1">
      <c r="A3" s="80" t="s">
        <v>151</v>
      </c>
      <c r="B3" s="79" t="s">
        <v>150</v>
      </c>
      <c r="C3" s="78" t="s">
        <v>149</v>
      </c>
    </row>
    <row r="4" spans="1:4" ht="15" thickTop="1">
      <c r="A4" s="74">
        <v>39088</v>
      </c>
      <c r="B4" s="73"/>
      <c r="C4" s="72"/>
    </row>
    <row r="5" spans="1:4">
      <c r="A5" s="77">
        <v>38375</v>
      </c>
      <c r="B5" s="76"/>
      <c r="C5" s="75"/>
    </row>
    <row r="6" spans="1:4">
      <c r="A6" s="74">
        <v>38392</v>
      </c>
      <c r="B6" s="73"/>
      <c r="C6" s="72"/>
    </row>
    <row r="7" spans="1:4">
      <c r="A7" s="77">
        <v>38409</v>
      </c>
      <c r="B7" s="76"/>
      <c r="C7" s="75"/>
    </row>
    <row r="8" spans="1:4">
      <c r="A8" s="74">
        <v>38426</v>
      </c>
      <c r="B8" s="73"/>
      <c r="C8" s="72"/>
    </row>
    <row r="9" spans="1:4">
      <c r="A9" s="77">
        <v>38443</v>
      </c>
      <c r="B9" s="76"/>
      <c r="C9" s="75"/>
    </row>
    <row r="10" spans="1:4">
      <c r="A10" s="74">
        <v>38460</v>
      </c>
      <c r="B10" s="73"/>
      <c r="C10" s="72"/>
    </row>
  </sheetData>
  <dataValidations count="1">
    <dataValidation allowBlank="1" showInputMessage="1" showErrorMessage="1" promptTitle="Tähelepanu!" prompt="Kuupäev kirjuta kujul päev.kuu.aasta" sqref="A4:A10" xr:uid="{99CF2722-F249-437F-8370-00A73FA1C03F}"/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6D252-10D1-4BB0-8727-458349DFA5ED}">
  <dimension ref="A1:O102"/>
  <sheetViews>
    <sheetView workbookViewId="0">
      <selection activeCell="D7" sqref="D7"/>
    </sheetView>
  </sheetViews>
  <sheetFormatPr defaultRowHeight="14.4"/>
  <cols>
    <col min="1" max="16384" width="8.88671875" style="71"/>
  </cols>
  <sheetData>
    <row r="1" spans="1:15">
      <c r="A1" s="118" t="s">
        <v>236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</row>
    <row r="2" spans="1:15">
      <c r="A2" s="117" t="s">
        <v>235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</row>
    <row r="3" spans="1:15">
      <c r="A3" s="116"/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</row>
    <row r="5" spans="1:15" ht="31.8">
      <c r="A5" s="112" t="s">
        <v>234</v>
      </c>
      <c r="B5" s="112" t="s">
        <v>233</v>
      </c>
      <c r="C5" s="115" t="s">
        <v>232</v>
      </c>
      <c r="D5" s="112" t="s">
        <v>231</v>
      </c>
      <c r="E5" s="114" t="s">
        <v>230</v>
      </c>
      <c r="F5" s="112" t="s">
        <v>229</v>
      </c>
      <c r="G5" s="113" t="s">
        <v>228</v>
      </c>
      <c r="H5" s="112" t="s">
        <v>227</v>
      </c>
      <c r="I5" s="112" t="s">
        <v>226</v>
      </c>
      <c r="J5" s="111" t="s">
        <v>225</v>
      </c>
      <c r="K5" s="111" t="s">
        <v>224</v>
      </c>
      <c r="L5" s="111" t="s">
        <v>223</v>
      </c>
      <c r="M5" s="111" t="s">
        <v>222</v>
      </c>
      <c r="N5" s="111" t="s">
        <v>221</v>
      </c>
      <c r="O5" s="110" t="s">
        <v>220</v>
      </c>
    </row>
    <row r="6" spans="1:15" ht="31.8">
      <c r="A6" s="108" t="s">
        <v>160</v>
      </c>
      <c r="B6" s="108" t="s">
        <v>217</v>
      </c>
      <c r="C6" s="108" t="s">
        <v>216</v>
      </c>
      <c r="D6" s="108" t="s">
        <v>157</v>
      </c>
      <c r="E6" s="108" t="s">
        <v>219</v>
      </c>
      <c r="F6" s="108" t="s">
        <v>218</v>
      </c>
      <c r="G6" s="109" t="s">
        <v>162</v>
      </c>
      <c r="H6" s="108" t="s">
        <v>161</v>
      </c>
      <c r="I6" s="107">
        <v>9606502</v>
      </c>
      <c r="J6" s="82">
        <v>-8441210</v>
      </c>
      <c r="K6" s="82">
        <v>-23995</v>
      </c>
      <c r="L6" s="82">
        <v>-1112220</v>
      </c>
      <c r="M6" s="82">
        <v>5630</v>
      </c>
      <c r="N6" s="82">
        <v>-8887</v>
      </c>
      <c r="O6" s="82">
        <f>SUM(I6:N6)</f>
        <v>25820</v>
      </c>
    </row>
    <row r="7" spans="1:15" ht="42">
      <c r="A7" s="108" t="s">
        <v>160</v>
      </c>
      <c r="B7" s="108" t="s">
        <v>217</v>
      </c>
      <c r="C7" s="108" t="s">
        <v>216</v>
      </c>
      <c r="D7" s="108" t="s">
        <v>157</v>
      </c>
      <c r="E7" s="108" t="s">
        <v>219</v>
      </c>
      <c r="F7" s="108" t="s">
        <v>218</v>
      </c>
      <c r="G7" s="109" t="s">
        <v>155</v>
      </c>
      <c r="H7" s="108" t="s">
        <v>154</v>
      </c>
      <c r="I7" s="107">
        <v>6566470</v>
      </c>
      <c r="J7" s="82">
        <v>-5769957</v>
      </c>
      <c r="K7" s="82">
        <v>-16402</v>
      </c>
      <c r="L7" s="82">
        <v>-760263</v>
      </c>
      <c r="M7" s="82">
        <v>3848</v>
      </c>
      <c r="N7" s="82">
        <v>-6075</v>
      </c>
      <c r="O7" s="82">
        <f>SUM(I7:N7)</f>
        <v>17621</v>
      </c>
    </row>
    <row r="8" spans="1:15" ht="31.8">
      <c r="A8" s="89" t="s">
        <v>160</v>
      </c>
      <c r="B8" s="89" t="s">
        <v>217</v>
      </c>
      <c r="C8" s="89" t="s">
        <v>216</v>
      </c>
      <c r="D8" s="89" t="s">
        <v>157</v>
      </c>
      <c r="E8" s="89">
        <v>505</v>
      </c>
      <c r="F8" s="89" t="s">
        <v>163</v>
      </c>
      <c r="G8" s="90" t="s">
        <v>162</v>
      </c>
      <c r="H8" s="89" t="s">
        <v>161</v>
      </c>
      <c r="I8" s="88">
        <v>0</v>
      </c>
      <c r="J8" s="87">
        <v>260982</v>
      </c>
      <c r="K8" s="87"/>
      <c r="L8" s="87"/>
      <c r="M8" s="87"/>
      <c r="N8" s="87"/>
      <c r="O8" s="86">
        <f>SUM(I8:N8)</f>
        <v>260982</v>
      </c>
    </row>
    <row r="9" spans="1:15" ht="62.4">
      <c r="A9" s="89" t="s">
        <v>160</v>
      </c>
      <c r="B9" s="89" t="s">
        <v>217</v>
      </c>
      <c r="C9" s="89" t="s">
        <v>216</v>
      </c>
      <c r="D9" s="89" t="s">
        <v>157</v>
      </c>
      <c r="E9" s="89">
        <v>506</v>
      </c>
      <c r="F9" s="89" t="s">
        <v>156</v>
      </c>
      <c r="G9" s="90" t="s">
        <v>155</v>
      </c>
      <c r="H9" s="89" t="s">
        <v>154</v>
      </c>
      <c r="I9" s="88">
        <v>0</v>
      </c>
      <c r="J9" s="87">
        <v>178393</v>
      </c>
      <c r="K9" s="87"/>
      <c r="L9" s="87"/>
      <c r="M9" s="87"/>
      <c r="N9" s="87"/>
      <c r="O9" s="86">
        <f>SUM(I9:N9)</f>
        <v>178393</v>
      </c>
    </row>
    <row r="10" spans="1:15" ht="31.8">
      <c r="A10" s="89" t="s">
        <v>160</v>
      </c>
      <c r="B10" s="90" t="s">
        <v>215</v>
      </c>
      <c r="C10" s="89" t="s">
        <v>214</v>
      </c>
      <c r="D10" s="89" t="s">
        <v>157</v>
      </c>
      <c r="E10" s="89">
        <v>505</v>
      </c>
      <c r="F10" s="89" t="s">
        <v>163</v>
      </c>
      <c r="G10" s="90" t="s">
        <v>162</v>
      </c>
      <c r="H10" s="89" t="s">
        <v>161</v>
      </c>
      <c r="I10" s="88">
        <v>0</v>
      </c>
      <c r="J10" s="87">
        <v>325753</v>
      </c>
      <c r="K10" s="87"/>
      <c r="L10" s="87">
        <v>34023</v>
      </c>
      <c r="M10" s="87"/>
      <c r="N10" s="87"/>
      <c r="O10" s="86">
        <f>SUM(I10:N10)</f>
        <v>359776</v>
      </c>
    </row>
    <row r="11" spans="1:15" ht="62.4">
      <c r="A11" s="89" t="s">
        <v>160</v>
      </c>
      <c r="B11" s="90" t="s">
        <v>215</v>
      </c>
      <c r="C11" s="89" t="s">
        <v>214</v>
      </c>
      <c r="D11" s="89" t="s">
        <v>157</v>
      </c>
      <c r="E11" s="89">
        <v>506</v>
      </c>
      <c r="F11" s="89" t="s">
        <v>156</v>
      </c>
      <c r="G11" s="90" t="s">
        <v>155</v>
      </c>
      <c r="H11" s="89" t="s">
        <v>154</v>
      </c>
      <c r="I11" s="88">
        <v>0</v>
      </c>
      <c r="J11" s="87">
        <v>222667</v>
      </c>
      <c r="K11" s="87"/>
      <c r="L11" s="87">
        <v>23257</v>
      </c>
      <c r="M11" s="87"/>
      <c r="N11" s="87"/>
      <c r="O11" s="86">
        <f>SUM(I11:N11)</f>
        <v>245924</v>
      </c>
    </row>
    <row r="12" spans="1:15" ht="42">
      <c r="A12" s="89" t="s">
        <v>160</v>
      </c>
      <c r="B12" s="89" t="s">
        <v>213</v>
      </c>
      <c r="C12" s="89" t="s">
        <v>212</v>
      </c>
      <c r="D12" s="89" t="s">
        <v>157</v>
      </c>
      <c r="E12" s="89">
        <v>505</v>
      </c>
      <c r="F12" s="89" t="s">
        <v>163</v>
      </c>
      <c r="G12" s="90" t="s">
        <v>162</v>
      </c>
      <c r="H12" s="89" t="s">
        <v>161</v>
      </c>
      <c r="I12" s="88">
        <v>0</v>
      </c>
      <c r="J12" s="87">
        <v>251718</v>
      </c>
      <c r="K12" s="87"/>
      <c r="L12" s="87">
        <v>26291</v>
      </c>
      <c r="M12" s="87"/>
      <c r="N12" s="87"/>
      <c r="O12" s="86">
        <f>SUM(I12:N12)</f>
        <v>278009</v>
      </c>
    </row>
    <row r="13" spans="1:15" ht="62.4">
      <c r="A13" s="89" t="s">
        <v>160</v>
      </c>
      <c r="B13" s="89" t="s">
        <v>213</v>
      </c>
      <c r="C13" s="89" t="s">
        <v>212</v>
      </c>
      <c r="D13" s="89" t="s">
        <v>157</v>
      </c>
      <c r="E13" s="89">
        <v>506</v>
      </c>
      <c r="F13" s="89" t="s">
        <v>156</v>
      </c>
      <c r="G13" s="90" t="s">
        <v>155</v>
      </c>
      <c r="H13" s="89" t="s">
        <v>154</v>
      </c>
      <c r="I13" s="88">
        <v>0</v>
      </c>
      <c r="J13" s="87">
        <v>172061</v>
      </c>
      <c r="K13" s="87"/>
      <c r="L13" s="87">
        <v>17971</v>
      </c>
      <c r="M13" s="87"/>
      <c r="N13" s="87"/>
      <c r="O13" s="86">
        <f>SUM(I13:N13)</f>
        <v>190032</v>
      </c>
    </row>
    <row r="14" spans="1:15" ht="31.8">
      <c r="A14" s="89" t="s">
        <v>160</v>
      </c>
      <c r="B14" s="89" t="s">
        <v>211</v>
      </c>
      <c r="C14" s="89" t="s">
        <v>210</v>
      </c>
      <c r="D14" s="89" t="s">
        <v>157</v>
      </c>
      <c r="E14" s="89">
        <v>505</v>
      </c>
      <c r="F14" s="89" t="s">
        <v>163</v>
      </c>
      <c r="G14" s="90" t="s">
        <v>162</v>
      </c>
      <c r="H14" s="89" t="s">
        <v>161</v>
      </c>
      <c r="I14" s="88">
        <v>0</v>
      </c>
      <c r="J14" s="87">
        <v>1237500</v>
      </c>
      <c r="K14" s="87"/>
      <c r="L14" s="87">
        <v>129250</v>
      </c>
      <c r="M14" s="87"/>
      <c r="N14" s="87"/>
      <c r="O14" s="86">
        <f>SUM(I14:N14)</f>
        <v>1366750</v>
      </c>
    </row>
    <row r="15" spans="1:15" ht="62.4">
      <c r="A15" s="89" t="s">
        <v>160</v>
      </c>
      <c r="B15" s="89" t="s">
        <v>211</v>
      </c>
      <c r="C15" s="89" t="s">
        <v>210</v>
      </c>
      <c r="D15" s="89" t="s">
        <v>157</v>
      </c>
      <c r="E15" s="89">
        <v>506</v>
      </c>
      <c r="F15" s="89" t="s">
        <v>156</v>
      </c>
      <c r="G15" s="90" t="s">
        <v>155</v>
      </c>
      <c r="H15" s="89" t="s">
        <v>154</v>
      </c>
      <c r="I15" s="88">
        <v>0</v>
      </c>
      <c r="J15" s="87">
        <v>845887</v>
      </c>
      <c r="K15" s="87"/>
      <c r="L15" s="87">
        <v>88349</v>
      </c>
      <c r="M15" s="87"/>
      <c r="N15" s="87"/>
      <c r="O15" s="86">
        <f>SUM(I15:N15)</f>
        <v>934236</v>
      </c>
    </row>
    <row r="16" spans="1:15" ht="31.8">
      <c r="A16" s="89" t="s">
        <v>160</v>
      </c>
      <c r="B16" s="89" t="s">
        <v>203</v>
      </c>
      <c r="C16" s="89" t="s">
        <v>209</v>
      </c>
      <c r="D16" s="89" t="s">
        <v>157</v>
      </c>
      <c r="E16" s="89">
        <v>505</v>
      </c>
      <c r="F16" s="89" t="s">
        <v>163</v>
      </c>
      <c r="G16" s="90" t="s">
        <v>162</v>
      </c>
      <c r="H16" s="89" t="s">
        <v>161</v>
      </c>
      <c r="I16" s="88">
        <v>0</v>
      </c>
      <c r="J16" s="87">
        <v>121338</v>
      </c>
      <c r="K16" s="87"/>
      <c r="L16" s="87">
        <v>73503</v>
      </c>
      <c r="M16" s="87"/>
      <c r="N16" s="87"/>
      <c r="O16" s="86">
        <f>SUM(I16:N16)</f>
        <v>194841</v>
      </c>
    </row>
    <row r="17" spans="1:15" ht="62.4">
      <c r="A17" s="89" t="s">
        <v>160</v>
      </c>
      <c r="B17" s="89" t="s">
        <v>203</v>
      </c>
      <c r="C17" s="89" t="s">
        <v>209</v>
      </c>
      <c r="D17" s="89" t="s">
        <v>157</v>
      </c>
      <c r="E17" s="89">
        <v>506</v>
      </c>
      <c r="F17" s="89" t="s">
        <v>156</v>
      </c>
      <c r="G17" s="90" t="s">
        <v>155</v>
      </c>
      <c r="H17" s="89" t="s">
        <v>154</v>
      </c>
      <c r="I17" s="88">
        <v>0</v>
      </c>
      <c r="J17" s="87">
        <v>82940</v>
      </c>
      <c r="K17" s="87"/>
      <c r="L17" s="87">
        <v>50243</v>
      </c>
      <c r="M17" s="87"/>
      <c r="N17" s="87"/>
      <c r="O17" s="86">
        <f>SUM(I17:N17)</f>
        <v>133183</v>
      </c>
    </row>
    <row r="18" spans="1:15" ht="31.8">
      <c r="A18" s="89" t="s">
        <v>160</v>
      </c>
      <c r="B18" s="89" t="s">
        <v>203</v>
      </c>
      <c r="C18" s="89" t="s">
        <v>208</v>
      </c>
      <c r="D18" s="89" t="s">
        <v>157</v>
      </c>
      <c r="E18" s="89">
        <v>505</v>
      </c>
      <c r="F18" s="89" t="s">
        <v>163</v>
      </c>
      <c r="G18" s="90" t="s">
        <v>162</v>
      </c>
      <c r="H18" s="89" t="s">
        <v>161</v>
      </c>
      <c r="I18" s="88">
        <v>0</v>
      </c>
      <c r="J18" s="87">
        <v>608746</v>
      </c>
      <c r="K18" s="87"/>
      <c r="L18" s="87">
        <v>63580</v>
      </c>
      <c r="M18" s="87"/>
      <c r="N18" s="87"/>
      <c r="O18" s="86">
        <f>SUM(I18:N18)</f>
        <v>672326</v>
      </c>
    </row>
    <row r="19" spans="1:15" ht="62.4">
      <c r="A19" s="89" t="s">
        <v>160</v>
      </c>
      <c r="B19" s="89" t="s">
        <v>203</v>
      </c>
      <c r="C19" s="89" t="s">
        <v>208</v>
      </c>
      <c r="D19" s="89" t="s">
        <v>157</v>
      </c>
      <c r="E19" s="89">
        <v>506</v>
      </c>
      <c r="F19" s="89" t="s">
        <v>156</v>
      </c>
      <c r="G19" s="90" t="s">
        <v>155</v>
      </c>
      <c r="H19" s="89" t="s">
        <v>154</v>
      </c>
      <c r="I19" s="88">
        <v>0</v>
      </c>
      <c r="J19" s="87">
        <v>416105</v>
      </c>
      <c r="K19" s="87"/>
      <c r="L19" s="87">
        <v>43460</v>
      </c>
      <c r="M19" s="87"/>
      <c r="N19" s="87"/>
      <c r="O19" s="86">
        <f>SUM(I19:N19)</f>
        <v>459565</v>
      </c>
    </row>
    <row r="20" spans="1:15" ht="31.8">
      <c r="A20" s="89" t="s">
        <v>160</v>
      </c>
      <c r="B20" s="89" t="s">
        <v>203</v>
      </c>
      <c r="C20" s="89" t="s">
        <v>207</v>
      </c>
      <c r="D20" s="89" t="s">
        <v>157</v>
      </c>
      <c r="E20" s="89">
        <v>505</v>
      </c>
      <c r="F20" s="89" t="s">
        <v>163</v>
      </c>
      <c r="G20" s="90" t="s">
        <v>162</v>
      </c>
      <c r="H20" s="89" t="s">
        <v>161</v>
      </c>
      <c r="I20" s="88">
        <v>0</v>
      </c>
      <c r="J20" s="87">
        <v>266273</v>
      </c>
      <c r="K20" s="87"/>
      <c r="L20" s="87">
        <v>41299</v>
      </c>
      <c r="M20" s="87"/>
      <c r="N20" s="87"/>
      <c r="O20" s="86">
        <f>SUM(I20:N20)</f>
        <v>307572</v>
      </c>
    </row>
    <row r="21" spans="1:15" ht="62.4">
      <c r="A21" s="89" t="s">
        <v>160</v>
      </c>
      <c r="B21" s="89" t="s">
        <v>203</v>
      </c>
      <c r="C21" s="89" t="s">
        <v>207</v>
      </c>
      <c r="D21" s="89" t="s">
        <v>157</v>
      </c>
      <c r="E21" s="89">
        <v>506</v>
      </c>
      <c r="F21" s="89" t="s">
        <v>156</v>
      </c>
      <c r="G21" s="90" t="s">
        <v>155</v>
      </c>
      <c r="H21" s="89" t="s">
        <v>154</v>
      </c>
      <c r="I21" s="88">
        <v>0</v>
      </c>
      <c r="J21" s="87">
        <v>182010</v>
      </c>
      <c r="K21" s="87"/>
      <c r="L21" s="87">
        <v>28230</v>
      </c>
      <c r="M21" s="87"/>
      <c r="N21" s="87"/>
      <c r="O21" s="86">
        <f>SUM(I21:N21)</f>
        <v>210240</v>
      </c>
    </row>
    <row r="22" spans="1:15" ht="31.8">
      <c r="A22" s="89" t="s">
        <v>160</v>
      </c>
      <c r="B22" s="89" t="s">
        <v>203</v>
      </c>
      <c r="C22" s="89" t="s">
        <v>206</v>
      </c>
      <c r="D22" s="89" t="s">
        <v>157</v>
      </c>
      <c r="E22" s="89">
        <v>505</v>
      </c>
      <c r="F22" s="89" t="s">
        <v>163</v>
      </c>
      <c r="G22" s="90" t="s">
        <v>162</v>
      </c>
      <c r="H22" s="89" t="s">
        <v>161</v>
      </c>
      <c r="I22" s="88">
        <v>0</v>
      </c>
      <c r="J22" s="87">
        <v>1609567</v>
      </c>
      <c r="K22" s="87"/>
      <c r="L22" s="87">
        <v>233874</v>
      </c>
      <c r="M22" s="87"/>
      <c r="N22" s="87"/>
      <c r="O22" s="86">
        <f>SUM(I22:N22)</f>
        <v>1843441</v>
      </c>
    </row>
    <row r="23" spans="1:15" ht="62.4">
      <c r="A23" s="89" t="s">
        <v>160</v>
      </c>
      <c r="B23" s="89" t="s">
        <v>203</v>
      </c>
      <c r="C23" s="89" t="s">
        <v>206</v>
      </c>
      <c r="D23" s="89" t="s">
        <v>157</v>
      </c>
      <c r="E23" s="89">
        <v>506</v>
      </c>
      <c r="F23" s="89" t="s">
        <v>156</v>
      </c>
      <c r="G23" s="90" t="s">
        <v>155</v>
      </c>
      <c r="H23" s="89" t="s">
        <v>154</v>
      </c>
      <c r="I23" s="88">
        <v>0</v>
      </c>
      <c r="J23" s="87">
        <v>1100211</v>
      </c>
      <c r="K23" s="87"/>
      <c r="L23" s="87">
        <v>159864</v>
      </c>
      <c r="M23" s="87"/>
      <c r="N23" s="87"/>
      <c r="O23" s="86">
        <f>SUM(I23:N23)</f>
        <v>1260075</v>
      </c>
    </row>
    <row r="24" spans="1:15" ht="31.8">
      <c r="A24" s="89" t="s">
        <v>160</v>
      </c>
      <c r="B24" s="89" t="s">
        <v>203</v>
      </c>
      <c r="C24" s="89" t="s">
        <v>205</v>
      </c>
      <c r="D24" s="89" t="s">
        <v>157</v>
      </c>
      <c r="E24" s="89">
        <v>505</v>
      </c>
      <c r="F24" s="89" t="s">
        <v>163</v>
      </c>
      <c r="G24" s="90" t="s">
        <v>162</v>
      </c>
      <c r="H24" s="89" t="s">
        <v>161</v>
      </c>
      <c r="I24" s="88">
        <v>0</v>
      </c>
      <c r="J24" s="87">
        <v>1035897</v>
      </c>
      <c r="K24" s="87"/>
      <c r="L24" s="87">
        <v>153907</v>
      </c>
      <c r="M24" s="87"/>
      <c r="N24" s="87"/>
      <c r="O24" s="86">
        <f>SUM(I24:N24)</f>
        <v>1189804</v>
      </c>
    </row>
    <row r="25" spans="1:15" ht="62.4">
      <c r="A25" s="89" t="s">
        <v>160</v>
      </c>
      <c r="B25" s="89" t="s">
        <v>203</v>
      </c>
      <c r="C25" s="89" t="s">
        <v>205</v>
      </c>
      <c r="D25" s="89" t="s">
        <v>157</v>
      </c>
      <c r="E25" s="89">
        <v>506</v>
      </c>
      <c r="F25" s="89" t="s">
        <v>156</v>
      </c>
      <c r="G25" s="90" t="s">
        <v>155</v>
      </c>
      <c r="H25" s="89" t="s">
        <v>154</v>
      </c>
      <c r="I25" s="88">
        <v>0</v>
      </c>
      <c r="J25" s="87">
        <v>708082</v>
      </c>
      <c r="K25" s="87"/>
      <c r="L25" s="87">
        <v>105202</v>
      </c>
      <c r="M25" s="87"/>
      <c r="N25" s="87"/>
      <c r="O25" s="86">
        <f>SUM(I25:N25)</f>
        <v>813284</v>
      </c>
    </row>
    <row r="26" spans="1:15" ht="31.8">
      <c r="A26" s="89" t="s">
        <v>160</v>
      </c>
      <c r="B26" s="89" t="s">
        <v>203</v>
      </c>
      <c r="C26" s="89" t="s">
        <v>204</v>
      </c>
      <c r="D26" s="89" t="s">
        <v>157</v>
      </c>
      <c r="E26" s="89">
        <v>505</v>
      </c>
      <c r="F26" s="89" t="s">
        <v>163</v>
      </c>
      <c r="G26" s="90" t="s">
        <v>162</v>
      </c>
      <c r="H26" s="89" t="s">
        <v>161</v>
      </c>
      <c r="I26" s="88">
        <v>0</v>
      </c>
      <c r="J26" s="87">
        <v>590745</v>
      </c>
      <c r="K26" s="87"/>
      <c r="L26" s="87">
        <v>70265</v>
      </c>
      <c r="M26" s="87"/>
      <c r="N26" s="87"/>
      <c r="O26" s="86">
        <f>SUM(I26:N26)</f>
        <v>661010</v>
      </c>
    </row>
    <row r="27" spans="1:15" ht="62.4">
      <c r="A27" s="89" t="s">
        <v>160</v>
      </c>
      <c r="B27" s="89" t="s">
        <v>203</v>
      </c>
      <c r="C27" s="89" t="s">
        <v>204</v>
      </c>
      <c r="D27" s="89" t="s">
        <v>157</v>
      </c>
      <c r="E27" s="89">
        <v>506</v>
      </c>
      <c r="F27" s="89" t="s">
        <v>156</v>
      </c>
      <c r="G27" s="90" t="s">
        <v>155</v>
      </c>
      <c r="H27" s="89" t="s">
        <v>154</v>
      </c>
      <c r="I27" s="88">
        <v>0</v>
      </c>
      <c r="J27" s="87">
        <v>403801</v>
      </c>
      <c r="K27" s="87"/>
      <c r="L27" s="87">
        <v>48030</v>
      </c>
      <c r="M27" s="87"/>
      <c r="N27" s="87"/>
      <c r="O27" s="86">
        <f>SUM(I27:N27)</f>
        <v>451831</v>
      </c>
    </row>
    <row r="28" spans="1:15" ht="31.8">
      <c r="A28" s="89" t="s">
        <v>160</v>
      </c>
      <c r="B28" s="89" t="s">
        <v>203</v>
      </c>
      <c r="C28" s="89" t="s">
        <v>202</v>
      </c>
      <c r="D28" s="89" t="s">
        <v>157</v>
      </c>
      <c r="E28" s="89">
        <v>505</v>
      </c>
      <c r="F28" s="89" t="s">
        <v>163</v>
      </c>
      <c r="G28" s="90" t="s">
        <v>162</v>
      </c>
      <c r="H28" s="89" t="s">
        <v>161</v>
      </c>
      <c r="I28" s="88">
        <v>0</v>
      </c>
      <c r="J28" s="87">
        <v>317697</v>
      </c>
      <c r="K28" s="87"/>
      <c r="L28" s="87">
        <v>33181</v>
      </c>
      <c r="M28" s="87"/>
      <c r="N28" s="87"/>
      <c r="O28" s="86">
        <f>SUM(I28:N28)</f>
        <v>350878</v>
      </c>
    </row>
    <row r="29" spans="1:15" ht="62.4">
      <c r="A29" s="89" t="s">
        <v>160</v>
      </c>
      <c r="B29" s="89" t="s">
        <v>203</v>
      </c>
      <c r="C29" s="89" t="s">
        <v>202</v>
      </c>
      <c r="D29" s="89" t="s">
        <v>157</v>
      </c>
      <c r="E29" s="89">
        <v>506</v>
      </c>
      <c r="F29" s="89" t="s">
        <v>156</v>
      </c>
      <c r="G29" s="90" t="s">
        <v>155</v>
      </c>
      <c r="H29" s="89" t="s">
        <v>154</v>
      </c>
      <c r="I29" s="88">
        <v>0</v>
      </c>
      <c r="J29" s="87">
        <v>217160</v>
      </c>
      <c r="K29" s="87"/>
      <c r="L29" s="87">
        <v>22681</v>
      </c>
      <c r="M29" s="87"/>
      <c r="N29" s="87"/>
      <c r="O29" s="86">
        <f>SUM(I29:N29)</f>
        <v>239841</v>
      </c>
    </row>
    <row r="30" spans="1:15" ht="31.8">
      <c r="A30" s="89" t="s">
        <v>160</v>
      </c>
      <c r="B30" s="89" t="s">
        <v>196</v>
      </c>
      <c r="C30" s="89" t="s">
        <v>201</v>
      </c>
      <c r="D30" s="89" t="s">
        <v>157</v>
      </c>
      <c r="E30" s="89">
        <v>505</v>
      </c>
      <c r="F30" s="89" t="s">
        <v>163</v>
      </c>
      <c r="G30" s="90" t="s">
        <v>162</v>
      </c>
      <c r="H30" s="89" t="s">
        <v>161</v>
      </c>
      <c r="I30" s="88">
        <v>0</v>
      </c>
      <c r="J30" s="87">
        <v>89349</v>
      </c>
      <c r="K30" s="87"/>
      <c r="L30" s="87">
        <v>9333</v>
      </c>
      <c r="M30" s="87"/>
      <c r="N30" s="87"/>
      <c r="O30" s="86">
        <f>SUM(I30:N30)</f>
        <v>98682</v>
      </c>
    </row>
    <row r="31" spans="1:15" ht="62.4">
      <c r="A31" s="89" t="s">
        <v>160</v>
      </c>
      <c r="B31" s="89" t="s">
        <v>196</v>
      </c>
      <c r="C31" s="89" t="s">
        <v>201</v>
      </c>
      <c r="D31" s="89" t="s">
        <v>157</v>
      </c>
      <c r="E31" s="89">
        <v>506</v>
      </c>
      <c r="F31" s="89" t="s">
        <v>156</v>
      </c>
      <c r="G31" s="90" t="s">
        <v>155</v>
      </c>
      <c r="H31" s="89" t="s">
        <v>154</v>
      </c>
      <c r="I31" s="88">
        <v>0</v>
      </c>
      <c r="J31" s="87">
        <v>61074</v>
      </c>
      <c r="K31" s="87"/>
      <c r="L31" s="87">
        <v>6379</v>
      </c>
      <c r="M31" s="87"/>
      <c r="N31" s="87"/>
      <c r="O31" s="86">
        <f>SUM(I31:N31)</f>
        <v>67453</v>
      </c>
    </row>
    <row r="32" spans="1:15" ht="31.8">
      <c r="A32" s="89" t="s">
        <v>160</v>
      </c>
      <c r="B32" s="89" t="s">
        <v>196</v>
      </c>
      <c r="C32" s="89" t="s">
        <v>200</v>
      </c>
      <c r="D32" s="89" t="s">
        <v>157</v>
      </c>
      <c r="E32" s="89">
        <v>505</v>
      </c>
      <c r="F32" s="89" t="s">
        <v>163</v>
      </c>
      <c r="G32" s="90" t="s">
        <v>162</v>
      </c>
      <c r="H32" s="89" t="s">
        <v>161</v>
      </c>
      <c r="I32" s="88">
        <v>0</v>
      </c>
      <c r="J32" s="87">
        <v>83936</v>
      </c>
      <c r="K32" s="87"/>
      <c r="L32" s="87">
        <v>8767</v>
      </c>
      <c r="M32" s="87"/>
      <c r="N32" s="87"/>
      <c r="O32" s="86">
        <f>SUM(I32:N32)</f>
        <v>92703</v>
      </c>
    </row>
    <row r="33" spans="1:15" ht="62.4">
      <c r="A33" s="89" t="s">
        <v>160</v>
      </c>
      <c r="B33" s="89" t="s">
        <v>196</v>
      </c>
      <c r="C33" s="89" t="s">
        <v>200</v>
      </c>
      <c r="D33" s="89" t="s">
        <v>157</v>
      </c>
      <c r="E33" s="89">
        <v>506</v>
      </c>
      <c r="F33" s="89" t="s">
        <v>156</v>
      </c>
      <c r="G33" s="90" t="s">
        <v>155</v>
      </c>
      <c r="H33" s="89" t="s">
        <v>154</v>
      </c>
      <c r="I33" s="88">
        <v>0</v>
      </c>
      <c r="J33" s="87">
        <v>57374</v>
      </c>
      <c r="K33" s="87"/>
      <c r="L33" s="87">
        <v>5993</v>
      </c>
      <c r="M33" s="87"/>
      <c r="N33" s="87"/>
      <c r="O33" s="86">
        <f>SUM(I33:N33)</f>
        <v>63367</v>
      </c>
    </row>
    <row r="34" spans="1:15" ht="31.8">
      <c r="A34" s="89" t="s">
        <v>160</v>
      </c>
      <c r="B34" s="89" t="s">
        <v>196</v>
      </c>
      <c r="C34" s="89" t="s">
        <v>199</v>
      </c>
      <c r="D34" s="89" t="s">
        <v>157</v>
      </c>
      <c r="E34" s="89">
        <v>505</v>
      </c>
      <c r="F34" s="89" t="s">
        <v>163</v>
      </c>
      <c r="G34" s="90" t="s">
        <v>162</v>
      </c>
      <c r="H34" s="89" t="s">
        <v>161</v>
      </c>
      <c r="I34" s="88">
        <v>0</v>
      </c>
      <c r="J34" s="87">
        <v>290990</v>
      </c>
      <c r="K34" s="87"/>
      <c r="L34" s="87">
        <v>30392</v>
      </c>
      <c r="M34" s="87"/>
      <c r="N34" s="87"/>
      <c r="O34" s="86">
        <f>SUM(I34:N34)</f>
        <v>321382</v>
      </c>
    </row>
    <row r="35" spans="1:15" ht="62.4">
      <c r="A35" s="89" t="s">
        <v>160</v>
      </c>
      <c r="B35" s="89" t="s">
        <v>196</v>
      </c>
      <c r="C35" s="89" t="s">
        <v>199</v>
      </c>
      <c r="D35" s="89" t="s">
        <v>157</v>
      </c>
      <c r="E35" s="89">
        <v>506</v>
      </c>
      <c r="F35" s="89" t="s">
        <v>156</v>
      </c>
      <c r="G35" s="90" t="s">
        <v>155</v>
      </c>
      <c r="H35" s="89" t="s">
        <v>154</v>
      </c>
      <c r="I35" s="88">
        <v>0</v>
      </c>
      <c r="J35" s="87">
        <v>198905</v>
      </c>
      <c r="K35" s="87"/>
      <c r="L35" s="87">
        <v>20775</v>
      </c>
      <c r="M35" s="87"/>
      <c r="N35" s="87"/>
      <c r="O35" s="86">
        <f>SUM(I35:N35)</f>
        <v>219680</v>
      </c>
    </row>
    <row r="36" spans="1:15" ht="31.8">
      <c r="A36" s="89" t="s">
        <v>160</v>
      </c>
      <c r="B36" s="89" t="s">
        <v>196</v>
      </c>
      <c r="C36" s="89" t="s">
        <v>198</v>
      </c>
      <c r="D36" s="89" t="s">
        <v>157</v>
      </c>
      <c r="E36" s="89">
        <v>505</v>
      </c>
      <c r="F36" s="89" t="s">
        <v>163</v>
      </c>
      <c r="G36" s="90" t="s">
        <v>162</v>
      </c>
      <c r="H36" s="89" t="s">
        <v>161</v>
      </c>
      <c r="I36" s="88">
        <v>0</v>
      </c>
      <c r="J36" s="87">
        <v>343455</v>
      </c>
      <c r="K36" s="87"/>
      <c r="L36" s="87">
        <v>35872</v>
      </c>
      <c r="M36" s="87"/>
      <c r="N36" s="87"/>
      <c r="O36" s="86">
        <f>SUM(I36:N36)</f>
        <v>379327</v>
      </c>
    </row>
    <row r="37" spans="1:15" ht="62.4">
      <c r="A37" s="89" t="s">
        <v>160</v>
      </c>
      <c r="B37" s="89" t="s">
        <v>196</v>
      </c>
      <c r="C37" s="89" t="s">
        <v>198</v>
      </c>
      <c r="D37" s="89" t="s">
        <v>157</v>
      </c>
      <c r="E37" s="89">
        <v>506</v>
      </c>
      <c r="F37" s="89" t="s">
        <v>156</v>
      </c>
      <c r="G37" s="90" t="s">
        <v>155</v>
      </c>
      <c r="H37" s="89" t="s">
        <v>154</v>
      </c>
      <c r="I37" s="88">
        <v>0</v>
      </c>
      <c r="J37" s="87">
        <v>234767</v>
      </c>
      <c r="K37" s="87"/>
      <c r="L37" s="87">
        <v>24520</v>
      </c>
      <c r="M37" s="87"/>
      <c r="N37" s="87"/>
      <c r="O37" s="86">
        <f>SUM(I37:N37)</f>
        <v>259287</v>
      </c>
    </row>
    <row r="38" spans="1:15" ht="31.8">
      <c r="A38" s="89" t="s">
        <v>160</v>
      </c>
      <c r="B38" s="89" t="s">
        <v>196</v>
      </c>
      <c r="C38" s="89" t="s">
        <v>197</v>
      </c>
      <c r="D38" s="89" t="s">
        <v>157</v>
      </c>
      <c r="E38" s="89">
        <v>505</v>
      </c>
      <c r="F38" s="89" t="s">
        <v>163</v>
      </c>
      <c r="G38" s="90" t="s">
        <v>162</v>
      </c>
      <c r="H38" s="89" t="s">
        <v>161</v>
      </c>
      <c r="I38" s="88">
        <v>0</v>
      </c>
      <c r="J38" s="87">
        <v>236121</v>
      </c>
      <c r="K38" s="87"/>
      <c r="L38" s="87">
        <v>24661</v>
      </c>
      <c r="M38" s="87"/>
      <c r="N38" s="87"/>
      <c r="O38" s="86">
        <f>SUM(I38:N38)</f>
        <v>260782</v>
      </c>
    </row>
    <row r="39" spans="1:15" ht="62.4">
      <c r="A39" s="89" t="s">
        <v>160</v>
      </c>
      <c r="B39" s="89" t="s">
        <v>196</v>
      </c>
      <c r="C39" s="89" t="s">
        <v>197</v>
      </c>
      <c r="D39" s="89" t="s">
        <v>157</v>
      </c>
      <c r="E39" s="89">
        <v>506</v>
      </c>
      <c r="F39" s="89" t="s">
        <v>156</v>
      </c>
      <c r="G39" s="90" t="s">
        <v>155</v>
      </c>
      <c r="H39" s="89" t="s">
        <v>154</v>
      </c>
      <c r="I39" s="88">
        <v>0</v>
      </c>
      <c r="J39" s="87">
        <v>161399</v>
      </c>
      <c r="K39" s="87"/>
      <c r="L39" s="87">
        <v>16857</v>
      </c>
      <c r="M39" s="87"/>
      <c r="N39" s="87"/>
      <c r="O39" s="86">
        <f>SUM(I39:N39)</f>
        <v>178256</v>
      </c>
    </row>
    <row r="40" spans="1:15" ht="31.8">
      <c r="A40" s="89" t="s">
        <v>160</v>
      </c>
      <c r="B40" s="89" t="s">
        <v>196</v>
      </c>
      <c r="C40" s="89" t="s">
        <v>195</v>
      </c>
      <c r="D40" s="89" t="s">
        <v>157</v>
      </c>
      <c r="E40" s="89">
        <v>505</v>
      </c>
      <c r="F40" s="89" t="s">
        <v>163</v>
      </c>
      <c r="G40" s="90" t="s">
        <v>162</v>
      </c>
      <c r="H40" s="89" t="s">
        <v>161</v>
      </c>
      <c r="I40" s="88">
        <v>0</v>
      </c>
      <c r="J40" s="87">
        <v>241877</v>
      </c>
      <c r="K40" s="87"/>
      <c r="L40" s="87">
        <v>25263</v>
      </c>
      <c r="M40" s="87"/>
      <c r="N40" s="87"/>
      <c r="O40" s="86">
        <f>SUM(I40:N40)</f>
        <v>267140</v>
      </c>
    </row>
    <row r="41" spans="1:15" ht="62.4">
      <c r="A41" s="89" t="s">
        <v>160</v>
      </c>
      <c r="B41" s="89" t="s">
        <v>196</v>
      </c>
      <c r="C41" s="89" t="s">
        <v>195</v>
      </c>
      <c r="D41" s="89" t="s">
        <v>157</v>
      </c>
      <c r="E41" s="89">
        <v>506</v>
      </c>
      <c r="F41" s="89" t="s">
        <v>156</v>
      </c>
      <c r="G41" s="90" t="s">
        <v>155</v>
      </c>
      <c r="H41" s="89" t="s">
        <v>154</v>
      </c>
      <c r="I41" s="88">
        <v>0</v>
      </c>
      <c r="J41" s="87">
        <v>165334</v>
      </c>
      <c r="K41" s="87"/>
      <c r="L41" s="87">
        <v>17268</v>
      </c>
      <c r="M41" s="87"/>
      <c r="N41" s="87"/>
      <c r="O41" s="86">
        <f>SUM(I41:N41)</f>
        <v>182602</v>
      </c>
    </row>
    <row r="42" spans="1:15" ht="62.4">
      <c r="A42" s="104" t="s">
        <v>160</v>
      </c>
      <c r="B42" s="106" t="s">
        <v>194</v>
      </c>
      <c r="C42" s="104" t="s">
        <v>193</v>
      </c>
      <c r="D42" s="104" t="s">
        <v>157</v>
      </c>
      <c r="E42" s="104">
        <v>505</v>
      </c>
      <c r="F42" s="104" t="s">
        <v>163</v>
      </c>
      <c r="G42" s="105" t="s">
        <v>162</v>
      </c>
      <c r="H42" s="104" t="s">
        <v>161</v>
      </c>
      <c r="I42" s="103">
        <v>0</v>
      </c>
      <c r="J42" s="102"/>
      <c r="K42" s="102">
        <v>23995</v>
      </c>
      <c r="L42" s="102"/>
      <c r="M42" s="102"/>
      <c r="N42" s="102"/>
      <c r="O42" s="101">
        <f>SUM(I42:N42)</f>
        <v>23995</v>
      </c>
    </row>
    <row r="43" spans="1:15" ht="62.4">
      <c r="A43" s="104" t="s">
        <v>160</v>
      </c>
      <c r="B43" s="106" t="s">
        <v>194</v>
      </c>
      <c r="C43" s="104" t="s">
        <v>193</v>
      </c>
      <c r="D43" s="104" t="s">
        <v>157</v>
      </c>
      <c r="E43" s="104">
        <v>506</v>
      </c>
      <c r="F43" s="104" t="s">
        <v>156</v>
      </c>
      <c r="G43" s="105" t="s">
        <v>155</v>
      </c>
      <c r="H43" s="104" t="s">
        <v>154</v>
      </c>
      <c r="I43" s="103">
        <v>0</v>
      </c>
      <c r="J43" s="102"/>
      <c r="K43" s="102">
        <v>16402</v>
      </c>
      <c r="L43" s="102"/>
      <c r="M43" s="102"/>
      <c r="N43" s="102"/>
      <c r="O43" s="101">
        <f>SUM(I43:N43)</f>
        <v>16402</v>
      </c>
    </row>
    <row r="44" spans="1:15" ht="31.8">
      <c r="A44" s="89" t="s">
        <v>160</v>
      </c>
      <c r="B44" s="89" t="s">
        <v>192</v>
      </c>
      <c r="C44" s="89" t="s">
        <v>191</v>
      </c>
      <c r="D44" s="89" t="s">
        <v>157</v>
      </c>
      <c r="E44" s="89">
        <v>505</v>
      </c>
      <c r="F44" s="89" t="s">
        <v>163</v>
      </c>
      <c r="G44" s="90" t="s">
        <v>162</v>
      </c>
      <c r="H44" s="89" t="s">
        <v>161</v>
      </c>
      <c r="I44" s="88">
        <v>0</v>
      </c>
      <c r="J44" s="87">
        <v>185511</v>
      </c>
      <c r="K44" s="87"/>
      <c r="L44" s="87">
        <v>71663</v>
      </c>
      <c r="M44" s="87"/>
      <c r="N44" s="87"/>
      <c r="O44" s="86">
        <f>SUM(I44:N44)</f>
        <v>257174</v>
      </c>
    </row>
    <row r="45" spans="1:15" ht="62.4">
      <c r="A45" s="89" t="s">
        <v>160</v>
      </c>
      <c r="B45" s="89" t="s">
        <v>192</v>
      </c>
      <c r="C45" s="89" t="s">
        <v>191</v>
      </c>
      <c r="D45" s="89" t="s">
        <v>157</v>
      </c>
      <c r="E45" s="89">
        <v>506</v>
      </c>
      <c r="F45" s="89" t="s">
        <v>156</v>
      </c>
      <c r="G45" s="90" t="s">
        <v>155</v>
      </c>
      <c r="H45" s="89" t="s">
        <v>154</v>
      </c>
      <c r="I45" s="88">
        <v>0</v>
      </c>
      <c r="J45" s="87">
        <v>126805</v>
      </c>
      <c r="K45" s="87"/>
      <c r="L45" s="87">
        <v>48985</v>
      </c>
      <c r="M45" s="87"/>
      <c r="N45" s="87"/>
      <c r="O45" s="86">
        <f>SUM(I45:N45)</f>
        <v>175790</v>
      </c>
    </row>
    <row r="46" spans="1:15" ht="31.8">
      <c r="A46" s="89" t="s">
        <v>160</v>
      </c>
      <c r="B46" s="89" t="s">
        <v>159</v>
      </c>
      <c r="C46" s="89" t="s">
        <v>190</v>
      </c>
      <c r="D46" s="89" t="s">
        <v>157</v>
      </c>
      <c r="E46" s="89">
        <v>505</v>
      </c>
      <c r="F46" s="89" t="s">
        <v>163</v>
      </c>
      <c r="G46" s="90" t="s">
        <v>162</v>
      </c>
      <c r="H46" s="89" t="s">
        <v>161</v>
      </c>
      <c r="I46" s="88">
        <v>0</v>
      </c>
      <c r="J46" s="87">
        <v>17475</v>
      </c>
      <c r="K46" s="87"/>
      <c r="L46" s="87">
        <v>5755</v>
      </c>
      <c r="M46" s="87"/>
      <c r="N46" s="87"/>
      <c r="O46" s="86">
        <f>SUM(I46:N46)</f>
        <v>23230</v>
      </c>
    </row>
    <row r="47" spans="1:15" ht="62.4">
      <c r="A47" s="89" t="s">
        <v>160</v>
      </c>
      <c r="B47" s="89" t="s">
        <v>159</v>
      </c>
      <c r="C47" s="89" t="s">
        <v>190</v>
      </c>
      <c r="D47" s="89" t="s">
        <v>157</v>
      </c>
      <c r="E47" s="89">
        <v>506</v>
      </c>
      <c r="F47" s="89" t="s">
        <v>156</v>
      </c>
      <c r="G47" s="90" t="s">
        <v>155</v>
      </c>
      <c r="H47" s="89" t="s">
        <v>154</v>
      </c>
      <c r="I47" s="88">
        <v>0</v>
      </c>
      <c r="J47" s="87">
        <v>11945</v>
      </c>
      <c r="K47" s="87"/>
      <c r="L47" s="87">
        <v>3934</v>
      </c>
      <c r="M47" s="87"/>
      <c r="N47" s="87"/>
      <c r="O47" s="86">
        <f>SUM(I47:N47)</f>
        <v>15879</v>
      </c>
    </row>
    <row r="48" spans="1:15" ht="31.8">
      <c r="A48" s="89" t="s">
        <v>160</v>
      </c>
      <c r="B48" s="89" t="s">
        <v>159</v>
      </c>
      <c r="C48" s="89" t="s">
        <v>189</v>
      </c>
      <c r="D48" s="89" t="s">
        <v>157</v>
      </c>
      <c r="E48" s="89">
        <v>505</v>
      </c>
      <c r="F48" s="89" t="s">
        <v>163</v>
      </c>
      <c r="G48" s="90" t="s">
        <v>162</v>
      </c>
      <c r="H48" s="89" t="s">
        <v>161</v>
      </c>
      <c r="I48" s="88">
        <v>0</v>
      </c>
      <c r="J48" s="87">
        <v>4800</v>
      </c>
      <c r="K48" s="87"/>
      <c r="L48" s="87">
        <v>2365</v>
      </c>
      <c r="M48" s="87"/>
      <c r="N48" s="87"/>
      <c r="O48" s="86">
        <f>SUM(I48:N48)</f>
        <v>7165</v>
      </c>
    </row>
    <row r="49" spans="1:15" ht="62.4">
      <c r="A49" s="89" t="s">
        <v>160</v>
      </c>
      <c r="B49" s="89" t="s">
        <v>159</v>
      </c>
      <c r="C49" s="89" t="s">
        <v>189</v>
      </c>
      <c r="D49" s="89" t="s">
        <v>157</v>
      </c>
      <c r="E49" s="89">
        <v>506</v>
      </c>
      <c r="F49" s="89" t="s">
        <v>156</v>
      </c>
      <c r="G49" s="90" t="s">
        <v>155</v>
      </c>
      <c r="H49" s="89" t="s">
        <v>154</v>
      </c>
      <c r="I49" s="88">
        <v>0</v>
      </c>
      <c r="J49" s="87">
        <v>3282</v>
      </c>
      <c r="K49" s="87"/>
      <c r="L49" s="87">
        <v>1617</v>
      </c>
      <c r="M49" s="87"/>
      <c r="N49" s="87"/>
      <c r="O49" s="86">
        <f>SUM(I49:N49)</f>
        <v>4899</v>
      </c>
    </row>
    <row r="50" spans="1:15" ht="31.8">
      <c r="A50" s="89" t="s">
        <v>160</v>
      </c>
      <c r="B50" s="89" t="s">
        <v>159</v>
      </c>
      <c r="C50" s="89" t="s">
        <v>188</v>
      </c>
      <c r="D50" s="89" t="s">
        <v>157</v>
      </c>
      <c r="E50" s="89">
        <v>505</v>
      </c>
      <c r="F50" s="89" t="s">
        <v>163</v>
      </c>
      <c r="G50" s="90" t="s">
        <v>162</v>
      </c>
      <c r="H50" s="89" t="s">
        <v>161</v>
      </c>
      <c r="I50" s="88">
        <v>0</v>
      </c>
      <c r="J50" s="87">
        <v>20303</v>
      </c>
      <c r="K50" s="87"/>
      <c r="L50" s="87">
        <v>2120</v>
      </c>
      <c r="M50" s="87"/>
      <c r="N50" s="87"/>
      <c r="O50" s="86">
        <f>SUM(I50:N50)</f>
        <v>22423</v>
      </c>
    </row>
    <row r="51" spans="1:15" ht="62.4">
      <c r="A51" s="89" t="s">
        <v>160</v>
      </c>
      <c r="B51" s="89" t="s">
        <v>159</v>
      </c>
      <c r="C51" s="89" t="s">
        <v>188</v>
      </c>
      <c r="D51" s="89" t="s">
        <v>157</v>
      </c>
      <c r="E51" s="89">
        <v>506</v>
      </c>
      <c r="F51" s="89" t="s">
        <v>156</v>
      </c>
      <c r="G51" s="90" t="s">
        <v>155</v>
      </c>
      <c r="H51" s="89" t="s">
        <v>154</v>
      </c>
      <c r="I51" s="88">
        <v>0</v>
      </c>
      <c r="J51" s="87">
        <v>13878</v>
      </c>
      <c r="K51" s="87"/>
      <c r="L51" s="87">
        <v>1450</v>
      </c>
      <c r="M51" s="87"/>
      <c r="N51" s="87"/>
      <c r="O51" s="86">
        <f>SUM(I51:N51)</f>
        <v>15328</v>
      </c>
    </row>
    <row r="52" spans="1:15" ht="31.8">
      <c r="A52" s="99" t="s">
        <v>160</v>
      </c>
      <c r="B52" s="99" t="s">
        <v>159</v>
      </c>
      <c r="C52" s="99" t="s">
        <v>187</v>
      </c>
      <c r="D52" s="99" t="s">
        <v>157</v>
      </c>
      <c r="E52" s="99">
        <v>505</v>
      </c>
      <c r="F52" s="99" t="s">
        <v>163</v>
      </c>
      <c r="G52" s="100" t="s">
        <v>162</v>
      </c>
      <c r="H52" s="99" t="s">
        <v>161</v>
      </c>
      <c r="I52" s="98">
        <v>0</v>
      </c>
      <c r="J52" s="97">
        <v>20303</v>
      </c>
      <c r="K52" s="97"/>
      <c r="L52" s="97">
        <v>2120</v>
      </c>
      <c r="M52" s="97">
        <v>-7298</v>
      </c>
      <c r="N52" s="97"/>
      <c r="O52" s="96">
        <f>SUM(I52:N52)</f>
        <v>15125</v>
      </c>
    </row>
    <row r="53" spans="1:15" ht="62.4">
      <c r="A53" s="99" t="s">
        <v>160</v>
      </c>
      <c r="B53" s="99" t="s">
        <v>159</v>
      </c>
      <c r="C53" s="99" t="s">
        <v>187</v>
      </c>
      <c r="D53" s="99" t="s">
        <v>157</v>
      </c>
      <c r="E53" s="99">
        <v>506</v>
      </c>
      <c r="F53" s="99" t="s">
        <v>156</v>
      </c>
      <c r="G53" s="100" t="s">
        <v>155</v>
      </c>
      <c r="H53" s="99" t="s">
        <v>154</v>
      </c>
      <c r="I53" s="98">
        <v>0</v>
      </c>
      <c r="J53" s="97">
        <v>13878</v>
      </c>
      <c r="K53" s="97"/>
      <c r="L53" s="97">
        <v>1450</v>
      </c>
      <c r="M53" s="97">
        <v>-4989</v>
      </c>
      <c r="N53" s="97"/>
      <c r="O53" s="96">
        <f>SUM(I53:N53)</f>
        <v>10339</v>
      </c>
    </row>
    <row r="54" spans="1:15" ht="31.8">
      <c r="A54" s="99" t="s">
        <v>160</v>
      </c>
      <c r="B54" s="99" t="s">
        <v>159</v>
      </c>
      <c r="C54" s="99" t="s">
        <v>186</v>
      </c>
      <c r="D54" s="99" t="s">
        <v>157</v>
      </c>
      <c r="E54" s="99">
        <v>505</v>
      </c>
      <c r="F54" s="99" t="s">
        <v>163</v>
      </c>
      <c r="G54" s="100" t="s">
        <v>162</v>
      </c>
      <c r="H54" s="99" t="s">
        <v>161</v>
      </c>
      <c r="I54" s="98">
        <v>0</v>
      </c>
      <c r="J54" s="97">
        <v>2836</v>
      </c>
      <c r="K54" s="97"/>
      <c r="L54" s="97">
        <v>296</v>
      </c>
      <c r="M54" s="97"/>
      <c r="N54" s="97"/>
      <c r="O54" s="96">
        <f>SUM(I54:N54)</f>
        <v>3132</v>
      </c>
    </row>
    <row r="55" spans="1:15" ht="62.4">
      <c r="A55" s="99" t="s">
        <v>160</v>
      </c>
      <c r="B55" s="99" t="s">
        <v>159</v>
      </c>
      <c r="C55" s="99" t="s">
        <v>186</v>
      </c>
      <c r="D55" s="99" t="s">
        <v>157</v>
      </c>
      <c r="E55" s="99">
        <v>506</v>
      </c>
      <c r="F55" s="99" t="s">
        <v>156</v>
      </c>
      <c r="G55" s="100" t="s">
        <v>155</v>
      </c>
      <c r="H55" s="99" t="s">
        <v>154</v>
      </c>
      <c r="I55" s="98">
        <v>0</v>
      </c>
      <c r="J55" s="97">
        <v>1939</v>
      </c>
      <c r="K55" s="97"/>
      <c r="L55" s="97">
        <v>203</v>
      </c>
      <c r="M55" s="97"/>
      <c r="N55" s="97"/>
      <c r="O55" s="96">
        <f>SUM(I55:N55)</f>
        <v>2142</v>
      </c>
    </row>
    <row r="56" spans="1:15" ht="31.8">
      <c r="A56" s="99" t="s">
        <v>160</v>
      </c>
      <c r="B56" s="99" t="s">
        <v>159</v>
      </c>
      <c r="C56" s="99" t="s">
        <v>185</v>
      </c>
      <c r="D56" s="99" t="s">
        <v>157</v>
      </c>
      <c r="E56" s="99">
        <v>505</v>
      </c>
      <c r="F56" s="99" t="s">
        <v>163</v>
      </c>
      <c r="G56" s="100" t="s">
        <v>162</v>
      </c>
      <c r="H56" s="99" t="s">
        <v>161</v>
      </c>
      <c r="I56" s="98">
        <v>0</v>
      </c>
      <c r="J56" s="97"/>
      <c r="K56" s="97"/>
      <c r="L56" s="97"/>
      <c r="M56" s="97">
        <v>1668</v>
      </c>
      <c r="N56" s="97"/>
      <c r="O56" s="96">
        <f>SUM(I56:N56)</f>
        <v>1668</v>
      </c>
    </row>
    <row r="57" spans="1:15" ht="62.4">
      <c r="A57" s="99" t="s">
        <v>160</v>
      </c>
      <c r="B57" s="99" t="s">
        <v>159</v>
      </c>
      <c r="C57" s="99" t="s">
        <v>185</v>
      </c>
      <c r="D57" s="99" t="s">
        <v>157</v>
      </c>
      <c r="E57" s="99">
        <v>506</v>
      </c>
      <c r="F57" s="99" t="s">
        <v>156</v>
      </c>
      <c r="G57" s="100" t="s">
        <v>155</v>
      </c>
      <c r="H57" s="99" t="s">
        <v>154</v>
      </c>
      <c r="I57" s="98">
        <v>0</v>
      </c>
      <c r="J57" s="97"/>
      <c r="K57" s="97"/>
      <c r="L57" s="97"/>
      <c r="M57" s="97">
        <v>1141</v>
      </c>
      <c r="N57" s="97"/>
      <c r="O57" s="96">
        <f>SUM(I57:N57)</f>
        <v>1141</v>
      </c>
    </row>
    <row r="58" spans="1:15" ht="31.8">
      <c r="A58" s="89" t="s">
        <v>160</v>
      </c>
      <c r="B58" s="89" t="s">
        <v>159</v>
      </c>
      <c r="C58" s="89" t="s">
        <v>184</v>
      </c>
      <c r="D58" s="89" t="s">
        <v>157</v>
      </c>
      <c r="E58" s="89">
        <v>505</v>
      </c>
      <c r="F58" s="89" t="s">
        <v>163</v>
      </c>
      <c r="G58" s="90" t="s">
        <v>162</v>
      </c>
      <c r="H58" s="89" t="s">
        <v>161</v>
      </c>
      <c r="I58" s="88">
        <v>0</v>
      </c>
      <c r="J58" s="86">
        <v>29240</v>
      </c>
      <c r="K58" s="86"/>
      <c r="L58" s="86">
        <v>3054</v>
      </c>
      <c r="M58" s="86"/>
      <c r="N58" s="86"/>
      <c r="O58" s="86">
        <f>SUM(I58:N58)</f>
        <v>32294</v>
      </c>
    </row>
    <row r="59" spans="1:15" ht="62.4">
      <c r="A59" s="89" t="s">
        <v>160</v>
      </c>
      <c r="B59" s="89" t="s">
        <v>159</v>
      </c>
      <c r="C59" s="89" t="s">
        <v>184</v>
      </c>
      <c r="D59" s="89" t="s">
        <v>157</v>
      </c>
      <c r="E59" s="89">
        <v>506</v>
      </c>
      <c r="F59" s="89" t="s">
        <v>156</v>
      </c>
      <c r="G59" s="90" t="s">
        <v>155</v>
      </c>
      <c r="H59" s="89" t="s">
        <v>154</v>
      </c>
      <c r="I59" s="88">
        <v>0</v>
      </c>
      <c r="J59" s="86">
        <v>19987</v>
      </c>
      <c r="K59" s="86"/>
      <c r="L59" s="86">
        <v>2088</v>
      </c>
      <c r="M59" s="86"/>
      <c r="N59" s="86"/>
      <c r="O59" s="86">
        <f>SUM(I59:N59)</f>
        <v>22075</v>
      </c>
    </row>
    <row r="60" spans="1:15" ht="31.8">
      <c r="A60" s="94" t="s">
        <v>160</v>
      </c>
      <c r="B60" s="94" t="s">
        <v>159</v>
      </c>
      <c r="C60" s="94" t="s">
        <v>183</v>
      </c>
      <c r="D60" s="94" t="s">
        <v>157</v>
      </c>
      <c r="E60" s="94">
        <v>505</v>
      </c>
      <c r="F60" s="94" t="s">
        <v>163</v>
      </c>
      <c r="G60" s="95" t="s">
        <v>162</v>
      </c>
      <c r="H60" s="94" t="s">
        <v>161</v>
      </c>
      <c r="I60" s="93">
        <v>0</v>
      </c>
      <c r="J60" s="91">
        <v>1965</v>
      </c>
      <c r="K60" s="91"/>
      <c r="L60" s="91"/>
      <c r="M60" s="91"/>
      <c r="N60" s="91"/>
      <c r="O60" s="91">
        <f>SUM(I60:N60)</f>
        <v>1965</v>
      </c>
    </row>
    <row r="61" spans="1:15" ht="62.4">
      <c r="A61" s="94" t="s">
        <v>160</v>
      </c>
      <c r="B61" s="94" t="s">
        <v>159</v>
      </c>
      <c r="C61" s="94" t="s">
        <v>183</v>
      </c>
      <c r="D61" s="94" t="s">
        <v>157</v>
      </c>
      <c r="E61" s="94">
        <v>506</v>
      </c>
      <c r="F61" s="94" t="s">
        <v>156</v>
      </c>
      <c r="G61" s="95" t="s">
        <v>155</v>
      </c>
      <c r="H61" s="94" t="s">
        <v>154</v>
      </c>
      <c r="I61" s="93">
        <v>0</v>
      </c>
      <c r="J61" s="91">
        <v>1344</v>
      </c>
      <c r="K61" s="91"/>
      <c r="L61" s="91"/>
      <c r="M61" s="91"/>
      <c r="N61" s="91"/>
      <c r="O61" s="91">
        <f>SUM(I61:N61)</f>
        <v>1344</v>
      </c>
    </row>
    <row r="62" spans="1:15" ht="31.8">
      <c r="A62" s="89" t="s">
        <v>160</v>
      </c>
      <c r="B62" s="89" t="s">
        <v>159</v>
      </c>
      <c r="C62" s="89" t="s">
        <v>182</v>
      </c>
      <c r="D62" s="89" t="s">
        <v>157</v>
      </c>
      <c r="E62" s="89">
        <v>505</v>
      </c>
      <c r="F62" s="89" t="s">
        <v>163</v>
      </c>
      <c r="G62" s="90" t="s">
        <v>162</v>
      </c>
      <c r="H62" s="89" t="s">
        <v>161</v>
      </c>
      <c r="I62" s="88">
        <v>0</v>
      </c>
      <c r="J62" s="87">
        <v>8175</v>
      </c>
      <c r="K62" s="87"/>
      <c r="L62" s="87">
        <v>854</v>
      </c>
      <c r="M62" s="87"/>
      <c r="N62" s="87"/>
      <c r="O62" s="86">
        <f>SUM(I62:N62)</f>
        <v>9029</v>
      </c>
    </row>
    <row r="63" spans="1:15" ht="62.4">
      <c r="A63" s="89" t="s">
        <v>160</v>
      </c>
      <c r="B63" s="89" t="s">
        <v>159</v>
      </c>
      <c r="C63" s="89" t="s">
        <v>182</v>
      </c>
      <c r="D63" s="89" t="s">
        <v>157</v>
      </c>
      <c r="E63" s="89">
        <v>506</v>
      </c>
      <c r="F63" s="89" t="s">
        <v>156</v>
      </c>
      <c r="G63" s="90" t="s">
        <v>155</v>
      </c>
      <c r="H63" s="89" t="s">
        <v>154</v>
      </c>
      <c r="I63" s="88">
        <v>0</v>
      </c>
      <c r="J63" s="87">
        <v>5588</v>
      </c>
      <c r="K63" s="87"/>
      <c r="L63" s="87">
        <v>584</v>
      </c>
      <c r="M63" s="87"/>
      <c r="N63" s="87"/>
      <c r="O63" s="86">
        <f>SUM(I63:N63)</f>
        <v>6172</v>
      </c>
    </row>
    <row r="64" spans="1:15" ht="31.8">
      <c r="A64" s="89" t="s">
        <v>160</v>
      </c>
      <c r="B64" s="89" t="s">
        <v>159</v>
      </c>
      <c r="C64" s="89" t="s">
        <v>181</v>
      </c>
      <c r="D64" s="89" t="s">
        <v>157</v>
      </c>
      <c r="E64" s="89">
        <v>505</v>
      </c>
      <c r="F64" s="89" t="s">
        <v>163</v>
      </c>
      <c r="G64" s="90" t="s">
        <v>162</v>
      </c>
      <c r="H64" s="89" t="s">
        <v>161</v>
      </c>
      <c r="I64" s="88">
        <v>0</v>
      </c>
      <c r="J64" s="87">
        <v>14603</v>
      </c>
      <c r="K64" s="87"/>
      <c r="L64" s="87">
        <v>1525</v>
      </c>
      <c r="M64" s="87"/>
      <c r="N64" s="87"/>
      <c r="O64" s="86">
        <f>SUM(I64:N64)</f>
        <v>16128</v>
      </c>
    </row>
    <row r="65" spans="1:15" ht="62.4">
      <c r="A65" s="89" t="s">
        <v>160</v>
      </c>
      <c r="B65" s="89" t="s">
        <v>159</v>
      </c>
      <c r="C65" s="89" t="s">
        <v>181</v>
      </c>
      <c r="D65" s="89" t="s">
        <v>157</v>
      </c>
      <c r="E65" s="89">
        <v>506</v>
      </c>
      <c r="F65" s="89" t="s">
        <v>156</v>
      </c>
      <c r="G65" s="90" t="s">
        <v>155</v>
      </c>
      <c r="H65" s="89" t="s">
        <v>154</v>
      </c>
      <c r="I65" s="88">
        <v>0</v>
      </c>
      <c r="J65" s="87">
        <v>9982</v>
      </c>
      <c r="K65" s="87"/>
      <c r="L65" s="87">
        <v>1043</v>
      </c>
      <c r="M65" s="87"/>
      <c r="N65" s="87"/>
      <c r="O65" s="86">
        <f>SUM(I65:N65)</f>
        <v>11025</v>
      </c>
    </row>
    <row r="66" spans="1:15" ht="31.8">
      <c r="A66" s="99" t="s">
        <v>160</v>
      </c>
      <c r="B66" s="99" t="s">
        <v>159</v>
      </c>
      <c r="C66" s="99" t="s">
        <v>180</v>
      </c>
      <c r="D66" s="99" t="s">
        <v>157</v>
      </c>
      <c r="E66" s="99">
        <v>505</v>
      </c>
      <c r="F66" s="99" t="s">
        <v>163</v>
      </c>
      <c r="G66" s="100" t="s">
        <v>162</v>
      </c>
      <c r="H66" s="99" t="s">
        <v>161</v>
      </c>
      <c r="I66" s="98">
        <v>0</v>
      </c>
      <c r="J66" s="97">
        <v>6927</v>
      </c>
      <c r="K66" s="97"/>
      <c r="L66" s="97">
        <v>724</v>
      </c>
      <c r="M66" s="97"/>
      <c r="N66" s="97"/>
      <c r="O66" s="96">
        <f>SUM(I66:N66)</f>
        <v>7651</v>
      </c>
    </row>
    <row r="67" spans="1:15" ht="62.4">
      <c r="A67" s="99" t="s">
        <v>160</v>
      </c>
      <c r="B67" s="99" t="s">
        <v>159</v>
      </c>
      <c r="C67" s="99" t="s">
        <v>180</v>
      </c>
      <c r="D67" s="99" t="s">
        <v>157</v>
      </c>
      <c r="E67" s="99">
        <v>506</v>
      </c>
      <c r="F67" s="99" t="s">
        <v>156</v>
      </c>
      <c r="G67" s="100" t="s">
        <v>155</v>
      </c>
      <c r="H67" s="99" t="s">
        <v>154</v>
      </c>
      <c r="I67" s="98">
        <v>0</v>
      </c>
      <c r="J67" s="97">
        <v>4735</v>
      </c>
      <c r="K67" s="97"/>
      <c r="L67" s="97">
        <v>495</v>
      </c>
      <c r="M67" s="97"/>
      <c r="N67" s="97"/>
      <c r="O67" s="96">
        <f>SUM(I67:N67)</f>
        <v>5230</v>
      </c>
    </row>
    <row r="68" spans="1:15" ht="31.8">
      <c r="A68" s="99" t="s">
        <v>160</v>
      </c>
      <c r="B68" s="99" t="s">
        <v>159</v>
      </c>
      <c r="C68" s="99" t="s">
        <v>179</v>
      </c>
      <c r="D68" s="99" t="s">
        <v>157</v>
      </c>
      <c r="E68" s="99">
        <v>505</v>
      </c>
      <c r="F68" s="99" t="s">
        <v>163</v>
      </c>
      <c r="G68" s="100" t="s">
        <v>162</v>
      </c>
      <c r="H68" s="99" t="s">
        <v>161</v>
      </c>
      <c r="I68" s="98">
        <v>0</v>
      </c>
      <c r="J68" s="97">
        <v>5036</v>
      </c>
      <c r="K68" s="97"/>
      <c r="L68" s="97">
        <v>526</v>
      </c>
      <c r="M68" s="97"/>
      <c r="N68" s="97"/>
      <c r="O68" s="96">
        <f>SUM(I68:N68)</f>
        <v>5562</v>
      </c>
    </row>
    <row r="69" spans="1:15" ht="62.4">
      <c r="A69" s="99" t="s">
        <v>160</v>
      </c>
      <c r="B69" s="99" t="s">
        <v>159</v>
      </c>
      <c r="C69" s="99" t="s">
        <v>179</v>
      </c>
      <c r="D69" s="99" t="s">
        <v>157</v>
      </c>
      <c r="E69" s="99">
        <v>506</v>
      </c>
      <c r="F69" s="99" t="s">
        <v>156</v>
      </c>
      <c r="G69" s="100" t="s">
        <v>155</v>
      </c>
      <c r="H69" s="99" t="s">
        <v>154</v>
      </c>
      <c r="I69" s="98">
        <v>0</v>
      </c>
      <c r="J69" s="97">
        <v>3442</v>
      </c>
      <c r="K69" s="97"/>
      <c r="L69" s="97">
        <v>360</v>
      </c>
      <c r="M69" s="97"/>
      <c r="N69" s="97"/>
      <c r="O69" s="96">
        <f>SUM(I69:N69)</f>
        <v>3802</v>
      </c>
    </row>
    <row r="70" spans="1:15" ht="31.8">
      <c r="A70" s="89" t="s">
        <v>160</v>
      </c>
      <c r="B70" s="89" t="s">
        <v>159</v>
      </c>
      <c r="C70" s="89" t="s">
        <v>178</v>
      </c>
      <c r="D70" s="89" t="s">
        <v>157</v>
      </c>
      <c r="E70" s="89">
        <v>505</v>
      </c>
      <c r="F70" s="89" t="s">
        <v>163</v>
      </c>
      <c r="G70" s="90" t="s">
        <v>162</v>
      </c>
      <c r="H70" s="89" t="s">
        <v>161</v>
      </c>
      <c r="I70" s="88">
        <v>0</v>
      </c>
      <c r="J70" s="87">
        <v>7093</v>
      </c>
      <c r="K70" s="87"/>
      <c r="L70" s="87">
        <v>741</v>
      </c>
      <c r="M70" s="87"/>
      <c r="N70" s="87"/>
      <c r="O70" s="86">
        <f>SUM(I70:N70)</f>
        <v>7834</v>
      </c>
    </row>
    <row r="71" spans="1:15" ht="62.4">
      <c r="A71" s="89" t="s">
        <v>160</v>
      </c>
      <c r="B71" s="89" t="s">
        <v>159</v>
      </c>
      <c r="C71" s="89" t="s">
        <v>178</v>
      </c>
      <c r="D71" s="89" t="s">
        <v>157</v>
      </c>
      <c r="E71" s="89">
        <v>506</v>
      </c>
      <c r="F71" s="89" t="s">
        <v>156</v>
      </c>
      <c r="G71" s="90" t="s">
        <v>155</v>
      </c>
      <c r="H71" s="89" t="s">
        <v>154</v>
      </c>
      <c r="I71" s="88">
        <v>0</v>
      </c>
      <c r="J71" s="87">
        <v>4849</v>
      </c>
      <c r="K71" s="87"/>
      <c r="L71" s="87">
        <v>507</v>
      </c>
      <c r="M71" s="87"/>
      <c r="N71" s="87"/>
      <c r="O71" s="86">
        <f>SUM(I71:N71)</f>
        <v>5356</v>
      </c>
    </row>
    <row r="72" spans="1:15" ht="31.8">
      <c r="A72" s="89" t="s">
        <v>160</v>
      </c>
      <c r="B72" s="89" t="s">
        <v>159</v>
      </c>
      <c r="C72" s="89" t="s">
        <v>177</v>
      </c>
      <c r="D72" s="89" t="s">
        <v>157</v>
      </c>
      <c r="E72" s="89">
        <v>505</v>
      </c>
      <c r="F72" s="89" t="s">
        <v>163</v>
      </c>
      <c r="G72" s="90" t="s">
        <v>162</v>
      </c>
      <c r="H72" s="89" t="s">
        <v>161</v>
      </c>
      <c r="I72" s="88">
        <v>0</v>
      </c>
      <c r="J72" s="87">
        <v>10674</v>
      </c>
      <c r="K72" s="87"/>
      <c r="L72" s="87">
        <v>1115</v>
      </c>
      <c r="M72" s="87"/>
      <c r="N72" s="87"/>
      <c r="O72" s="86">
        <f>SUM(I72:N72)</f>
        <v>11789</v>
      </c>
    </row>
    <row r="73" spans="1:15" ht="62.4">
      <c r="A73" s="89" t="s">
        <v>160</v>
      </c>
      <c r="B73" s="89" t="s">
        <v>159</v>
      </c>
      <c r="C73" s="89" t="s">
        <v>177</v>
      </c>
      <c r="D73" s="89" t="s">
        <v>157</v>
      </c>
      <c r="E73" s="89">
        <v>506</v>
      </c>
      <c r="F73" s="89" t="s">
        <v>156</v>
      </c>
      <c r="G73" s="90" t="s">
        <v>155</v>
      </c>
      <c r="H73" s="89" t="s">
        <v>154</v>
      </c>
      <c r="I73" s="88">
        <v>0</v>
      </c>
      <c r="J73" s="87">
        <v>7297</v>
      </c>
      <c r="K73" s="87"/>
      <c r="L73" s="87">
        <v>763</v>
      </c>
      <c r="M73" s="87"/>
      <c r="N73" s="87"/>
      <c r="O73" s="86">
        <f>SUM(I73:N73)</f>
        <v>8060</v>
      </c>
    </row>
    <row r="74" spans="1:15" ht="31.8">
      <c r="A74" s="99" t="s">
        <v>160</v>
      </c>
      <c r="B74" s="99" t="s">
        <v>159</v>
      </c>
      <c r="C74" s="99" t="s">
        <v>176</v>
      </c>
      <c r="D74" s="99" t="s">
        <v>157</v>
      </c>
      <c r="E74" s="99">
        <v>505</v>
      </c>
      <c r="F74" s="99" t="s">
        <v>163</v>
      </c>
      <c r="G74" s="100" t="s">
        <v>162</v>
      </c>
      <c r="H74" s="99" t="s">
        <v>161</v>
      </c>
      <c r="I74" s="98">
        <v>0</v>
      </c>
      <c r="J74" s="97">
        <v>6000</v>
      </c>
      <c r="K74" s="97"/>
      <c r="L74" s="97">
        <v>627</v>
      </c>
      <c r="M74" s="97"/>
      <c r="N74" s="97"/>
      <c r="O74" s="96">
        <f>SUM(I74:N74)</f>
        <v>6627</v>
      </c>
    </row>
    <row r="75" spans="1:15" ht="62.4">
      <c r="A75" s="99" t="s">
        <v>160</v>
      </c>
      <c r="B75" s="99" t="s">
        <v>159</v>
      </c>
      <c r="C75" s="99" t="s">
        <v>176</v>
      </c>
      <c r="D75" s="99" t="s">
        <v>157</v>
      </c>
      <c r="E75" s="99">
        <v>506</v>
      </c>
      <c r="F75" s="99" t="s">
        <v>156</v>
      </c>
      <c r="G75" s="100" t="s">
        <v>155</v>
      </c>
      <c r="H75" s="99" t="s">
        <v>154</v>
      </c>
      <c r="I75" s="98">
        <v>0</v>
      </c>
      <c r="J75" s="97">
        <v>4102</v>
      </c>
      <c r="K75" s="97"/>
      <c r="L75" s="97">
        <v>429</v>
      </c>
      <c r="M75" s="97"/>
      <c r="N75" s="97"/>
      <c r="O75" s="96">
        <f>SUM(I75:N75)</f>
        <v>4531</v>
      </c>
    </row>
    <row r="76" spans="1:15" ht="31.8">
      <c r="A76" s="89" t="s">
        <v>160</v>
      </c>
      <c r="B76" s="89" t="s">
        <v>159</v>
      </c>
      <c r="C76" s="89" t="s">
        <v>175</v>
      </c>
      <c r="D76" s="89" t="s">
        <v>157</v>
      </c>
      <c r="E76" s="89">
        <v>505</v>
      </c>
      <c r="F76" s="89" t="s">
        <v>163</v>
      </c>
      <c r="G76" s="90" t="s">
        <v>162</v>
      </c>
      <c r="H76" s="89" t="s">
        <v>161</v>
      </c>
      <c r="I76" s="88">
        <v>0</v>
      </c>
      <c r="J76" s="87">
        <v>19420</v>
      </c>
      <c r="K76" s="87"/>
      <c r="L76" s="87">
        <v>2029</v>
      </c>
      <c r="M76" s="87"/>
      <c r="N76" s="87"/>
      <c r="O76" s="86">
        <f>SUM(I76:N76)</f>
        <v>21449</v>
      </c>
    </row>
    <row r="77" spans="1:15" ht="62.4">
      <c r="A77" s="89" t="s">
        <v>160</v>
      </c>
      <c r="B77" s="89" t="s">
        <v>159</v>
      </c>
      <c r="C77" s="89" t="s">
        <v>175</v>
      </c>
      <c r="D77" s="89" t="s">
        <v>157</v>
      </c>
      <c r="E77" s="89">
        <v>506</v>
      </c>
      <c r="F77" s="89" t="s">
        <v>156</v>
      </c>
      <c r="G77" s="90" t="s">
        <v>155</v>
      </c>
      <c r="H77" s="89" t="s">
        <v>154</v>
      </c>
      <c r="I77" s="88">
        <v>0</v>
      </c>
      <c r="J77" s="87">
        <v>13275</v>
      </c>
      <c r="K77" s="87"/>
      <c r="L77" s="87">
        <v>1387</v>
      </c>
      <c r="M77" s="87"/>
      <c r="N77" s="87"/>
      <c r="O77" s="86">
        <f>SUM(I77:N77)</f>
        <v>14662</v>
      </c>
    </row>
    <row r="78" spans="1:15" ht="31.8">
      <c r="A78" s="99" t="s">
        <v>160</v>
      </c>
      <c r="B78" s="99" t="s">
        <v>159</v>
      </c>
      <c r="C78" s="99" t="s">
        <v>174</v>
      </c>
      <c r="D78" s="99" t="s">
        <v>157</v>
      </c>
      <c r="E78" s="99">
        <v>505</v>
      </c>
      <c r="F78" s="99" t="s">
        <v>163</v>
      </c>
      <c r="G78" s="100" t="s">
        <v>162</v>
      </c>
      <c r="H78" s="99" t="s">
        <v>161</v>
      </c>
      <c r="I78" s="98">
        <v>0</v>
      </c>
      <c r="J78" s="97">
        <v>20037</v>
      </c>
      <c r="K78" s="97"/>
      <c r="L78" s="97">
        <v>2093</v>
      </c>
      <c r="M78" s="97"/>
      <c r="N78" s="97"/>
      <c r="O78" s="96">
        <f>SUM(I78:N78)</f>
        <v>22130</v>
      </c>
    </row>
    <row r="79" spans="1:15" ht="62.4">
      <c r="A79" s="99" t="s">
        <v>160</v>
      </c>
      <c r="B79" s="99" t="s">
        <v>159</v>
      </c>
      <c r="C79" s="99" t="s">
        <v>174</v>
      </c>
      <c r="D79" s="99" t="s">
        <v>157</v>
      </c>
      <c r="E79" s="99">
        <v>506</v>
      </c>
      <c r="F79" s="99" t="s">
        <v>156</v>
      </c>
      <c r="G79" s="100" t="s">
        <v>155</v>
      </c>
      <c r="H79" s="99" t="s">
        <v>154</v>
      </c>
      <c r="I79" s="98">
        <v>0</v>
      </c>
      <c r="J79" s="97">
        <v>13697</v>
      </c>
      <c r="K79" s="97"/>
      <c r="L79" s="97">
        <v>1431</v>
      </c>
      <c r="M79" s="97"/>
      <c r="N79" s="97"/>
      <c r="O79" s="96">
        <f>SUM(I79:N79)</f>
        <v>15128</v>
      </c>
    </row>
    <row r="80" spans="1:15" ht="31.8">
      <c r="A80" s="89" t="s">
        <v>160</v>
      </c>
      <c r="B80" s="89" t="s">
        <v>159</v>
      </c>
      <c r="C80" s="89" t="s">
        <v>173</v>
      </c>
      <c r="D80" s="89" t="s">
        <v>157</v>
      </c>
      <c r="E80" s="89">
        <v>505</v>
      </c>
      <c r="F80" s="89" t="s">
        <v>163</v>
      </c>
      <c r="G80" s="90" t="s">
        <v>162</v>
      </c>
      <c r="H80" s="89" t="s">
        <v>161</v>
      </c>
      <c r="I80" s="88">
        <v>0</v>
      </c>
      <c r="J80" s="87">
        <v>21022</v>
      </c>
      <c r="K80" s="87"/>
      <c r="L80" s="87">
        <v>2196</v>
      </c>
      <c r="M80" s="87"/>
      <c r="N80" s="87"/>
      <c r="O80" s="86">
        <f>SUM(I80:N80)</f>
        <v>23218</v>
      </c>
    </row>
    <row r="81" spans="1:15" ht="62.4">
      <c r="A81" s="89" t="s">
        <v>160</v>
      </c>
      <c r="B81" s="89" t="s">
        <v>159</v>
      </c>
      <c r="C81" s="89" t="s">
        <v>173</v>
      </c>
      <c r="D81" s="89" t="s">
        <v>157</v>
      </c>
      <c r="E81" s="89">
        <v>506</v>
      </c>
      <c r="F81" s="89" t="s">
        <v>156</v>
      </c>
      <c r="G81" s="90" t="s">
        <v>155</v>
      </c>
      <c r="H81" s="89" t="s">
        <v>154</v>
      </c>
      <c r="I81" s="88">
        <v>0</v>
      </c>
      <c r="J81" s="87">
        <v>14370</v>
      </c>
      <c r="K81" s="87"/>
      <c r="L81" s="87">
        <v>1501</v>
      </c>
      <c r="M81" s="87"/>
      <c r="N81" s="87"/>
      <c r="O81" s="86">
        <f>SUM(I81:N81)</f>
        <v>15871</v>
      </c>
    </row>
    <row r="82" spans="1:15" ht="31.8">
      <c r="A82" s="99" t="s">
        <v>160</v>
      </c>
      <c r="B82" s="99" t="s">
        <v>159</v>
      </c>
      <c r="C82" s="99" t="s">
        <v>172</v>
      </c>
      <c r="D82" s="99" t="s">
        <v>157</v>
      </c>
      <c r="E82" s="99">
        <v>505</v>
      </c>
      <c r="F82" s="99" t="s">
        <v>163</v>
      </c>
      <c r="G82" s="100" t="s">
        <v>162</v>
      </c>
      <c r="H82" s="99" t="s">
        <v>161</v>
      </c>
      <c r="I82" s="98">
        <v>0</v>
      </c>
      <c r="J82" s="97">
        <v>3300</v>
      </c>
      <c r="K82" s="97"/>
      <c r="L82" s="97">
        <v>345</v>
      </c>
      <c r="M82" s="97"/>
      <c r="N82" s="97"/>
      <c r="O82" s="96">
        <f>SUM(I82:N82)</f>
        <v>3645</v>
      </c>
    </row>
    <row r="83" spans="1:15" ht="62.4">
      <c r="A83" s="99" t="s">
        <v>160</v>
      </c>
      <c r="B83" s="99" t="s">
        <v>159</v>
      </c>
      <c r="C83" s="99" t="s">
        <v>172</v>
      </c>
      <c r="D83" s="99" t="s">
        <v>157</v>
      </c>
      <c r="E83" s="99">
        <v>506</v>
      </c>
      <c r="F83" s="99" t="s">
        <v>156</v>
      </c>
      <c r="G83" s="100" t="s">
        <v>155</v>
      </c>
      <c r="H83" s="99" t="s">
        <v>154</v>
      </c>
      <c r="I83" s="98">
        <v>0</v>
      </c>
      <c r="J83" s="97">
        <v>2256</v>
      </c>
      <c r="K83" s="97"/>
      <c r="L83" s="97">
        <v>236</v>
      </c>
      <c r="M83" s="97"/>
      <c r="N83" s="97"/>
      <c r="O83" s="96">
        <f>SUM(I83:N83)</f>
        <v>2492</v>
      </c>
    </row>
    <row r="84" spans="1:15" ht="31.8">
      <c r="A84" s="89" t="s">
        <v>160</v>
      </c>
      <c r="B84" s="89" t="s">
        <v>159</v>
      </c>
      <c r="C84" s="89" t="s">
        <v>171</v>
      </c>
      <c r="D84" s="89" t="s">
        <v>157</v>
      </c>
      <c r="E84" s="89">
        <v>505</v>
      </c>
      <c r="F84" s="89" t="s">
        <v>163</v>
      </c>
      <c r="G84" s="90" t="s">
        <v>162</v>
      </c>
      <c r="H84" s="89" t="s">
        <v>161</v>
      </c>
      <c r="I84" s="88">
        <v>0</v>
      </c>
      <c r="J84" s="87">
        <v>19296</v>
      </c>
      <c r="K84" s="87"/>
      <c r="L84" s="87">
        <v>2016</v>
      </c>
      <c r="M84" s="87"/>
      <c r="N84" s="87"/>
      <c r="O84" s="86">
        <f>SUM(I84:N84)</f>
        <v>21312</v>
      </c>
    </row>
    <row r="85" spans="1:15" ht="62.4">
      <c r="A85" s="89" t="s">
        <v>160</v>
      </c>
      <c r="B85" s="89" t="s">
        <v>159</v>
      </c>
      <c r="C85" s="89" t="s">
        <v>171</v>
      </c>
      <c r="D85" s="89" t="s">
        <v>157</v>
      </c>
      <c r="E85" s="89">
        <v>506</v>
      </c>
      <c r="F85" s="89" t="s">
        <v>156</v>
      </c>
      <c r="G85" s="90" t="s">
        <v>155</v>
      </c>
      <c r="H85" s="89" t="s">
        <v>154</v>
      </c>
      <c r="I85" s="88">
        <v>0</v>
      </c>
      <c r="J85" s="87">
        <v>13190</v>
      </c>
      <c r="K85" s="87"/>
      <c r="L85" s="87">
        <v>1378</v>
      </c>
      <c r="M85" s="87"/>
      <c r="N85" s="87"/>
      <c r="O85" s="86">
        <f>SUM(I85:N85)</f>
        <v>14568</v>
      </c>
    </row>
    <row r="86" spans="1:15" ht="31.8">
      <c r="A86" s="99" t="s">
        <v>160</v>
      </c>
      <c r="B86" s="99" t="s">
        <v>159</v>
      </c>
      <c r="C86" s="99" t="s">
        <v>170</v>
      </c>
      <c r="D86" s="99" t="s">
        <v>157</v>
      </c>
      <c r="E86" s="99">
        <v>505</v>
      </c>
      <c r="F86" s="99" t="s">
        <v>163</v>
      </c>
      <c r="G86" s="100" t="s">
        <v>162</v>
      </c>
      <c r="H86" s="99" t="s">
        <v>161</v>
      </c>
      <c r="I86" s="98">
        <v>0</v>
      </c>
      <c r="J86" s="97">
        <v>14211</v>
      </c>
      <c r="K86" s="97"/>
      <c r="L86" s="97">
        <v>1485</v>
      </c>
      <c r="M86" s="97"/>
      <c r="N86" s="97"/>
      <c r="O86" s="96">
        <f>SUM(I86:N86)</f>
        <v>15696</v>
      </c>
    </row>
    <row r="87" spans="1:15" ht="62.4">
      <c r="A87" s="99" t="s">
        <v>160</v>
      </c>
      <c r="B87" s="99" t="s">
        <v>159</v>
      </c>
      <c r="C87" s="99" t="s">
        <v>170</v>
      </c>
      <c r="D87" s="99" t="s">
        <v>157</v>
      </c>
      <c r="E87" s="99">
        <v>506</v>
      </c>
      <c r="F87" s="99" t="s">
        <v>156</v>
      </c>
      <c r="G87" s="100" t="s">
        <v>155</v>
      </c>
      <c r="H87" s="99" t="s">
        <v>154</v>
      </c>
      <c r="I87" s="98">
        <v>0</v>
      </c>
      <c r="J87" s="97">
        <v>9714</v>
      </c>
      <c r="K87" s="97"/>
      <c r="L87" s="97">
        <v>1015</v>
      </c>
      <c r="M87" s="97"/>
      <c r="N87" s="97"/>
      <c r="O87" s="96">
        <f>SUM(I87:N87)</f>
        <v>10729</v>
      </c>
    </row>
    <row r="88" spans="1:15" ht="31.8">
      <c r="A88" s="89" t="s">
        <v>160</v>
      </c>
      <c r="B88" s="89" t="s">
        <v>159</v>
      </c>
      <c r="C88" s="89" t="s">
        <v>169</v>
      </c>
      <c r="D88" s="89" t="s">
        <v>157</v>
      </c>
      <c r="E88" s="89">
        <v>505</v>
      </c>
      <c r="F88" s="89" t="s">
        <v>163</v>
      </c>
      <c r="G88" s="90" t="s">
        <v>162</v>
      </c>
      <c r="H88" s="89" t="s">
        <v>161</v>
      </c>
      <c r="I88" s="88">
        <v>0</v>
      </c>
      <c r="J88" s="87">
        <v>8703</v>
      </c>
      <c r="K88" s="87"/>
      <c r="L88" s="87">
        <v>9156</v>
      </c>
      <c r="M88" s="87"/>
      <c r="N88" s="87"/>
      <c r="O88" s="86">
        <f>SUM(I88:N88)</f>
        <v>17859</v>
      </c>
    </row>
    <row r="89" spans="1:15" ht="62.4">
      <c r="A89" s="89" t="s">
        <v>160</v>
      </c>
      <c r="B89" s="89" t="s">
        <v>159</v>
      </c>
      <c r="C89" s="89" t="s">
        <v>169</v>
      </c>
      <c r="D89" s="89" t="s">
        <v>157</v>
      </c>
      <c r="E89" s="89">
        <v>506</v>
      </c>
      <c r="F89" s="89" t="s">
        <v>156</v>
      </c>
      <c r="G89" s="90" t="s">
        <v>155</v>
      </c>
      <c r="H89" s="89" t="s">
        <v>154</v>
      </c>
      <c r="I89" s="88">
        <v>0</v>
      </c>
      <c r="J89" s="87">
        <v>5949</v>
      </c>
      <c r="K89" s="87"/>
      <c r="L89" s="87">
        <v>6258</v>
      </c>
      <c r="M89" s="87"/>
      <c r="N89" s="87"/>
      <c r="O89" s="86">
        <f>SUM(I89:N89)</f>
        <v>12207</v>
      </c>
    </row>
    <row r="90" spans="1:15" ht="31.8">
      <c r="A90" s="99" t="s">
        <v>160</v>
      </c>
      <c r="B90" s="99" t="s">
        <v>159</v>
      </c>
      <c r="C90" s="99" t="s">
        <v>168</v>
      </c>
      <c r="D90" s="99" t="s">
        <v>157</v>
      </c>
      <c r="E90" s="99">
        <v>505</v>
      </c>
      <c r="F90" s="99" t="s">
        <v>163</v>
      </c>
      <c r="G90" s="100" t="s">
        <v>162</v>
      </c>
      <c r="H90" s="99" t="s">
        <v>161</v>
      </c>
      <c r="I90" s="98">
        <v>0</v>
      </c>
      <c r="J90" s="97">
        <v>6094</v>
      </c>
      <c r="K90" s="97"/>
      <c r="L90" s="97">
        <v>637</v>
      </c>
      <c r="M90" s="97"/>
      <c r="N90" s="97"/>
      <c r="O90" s="96">
        <f>SUM(I90:N90)</f>
        <v>6731</v>
      </c>
    </row>
    <row r="91" spans="1:15" ht="62.4">
      <c r="A91" s="99" t="s">
        <v>160</v>
      </c>
      <c r="B91" s="99" t="s">
        <v>159</v>
      </c>
      <c r="C91" s="99" t="s">
        <v>168</v>
      </c>
      <c r="D91" s="99" t="s">
        <v>157</v>
      </c>
      <c r="E91" s="99">
        <v>506</v>
      </c>
      <c r="F91" s="99" t="s">
        <v>156</v>
      </c>
      <c r="G91" s="100" t="s">
        <v>155</v>
      </c>
      <c r="H91" s="99" t="s">
        <v>154</v>
      </c>
      <c r="I91" s="98">
        <v>0</v>
      </c>
      <c r="J91" s="97">
        <v>4166</v>
      </c>
      <c r="K91" s="97"/>
      <c r="L91" s="97">
        <v>435</v>
      </c>
      <c r="M91" s="97"/>
      <c r="N91" s="97"/>
      <c r="O91" s="96">
        <f>SUM(I91:N91)</f>
        <v>4601</v>
      </c>
    </row>
    <row r="92" spans="1:15" ht="31.8">
      <c r="A92" s="99" t="s">
        <v>160</v>
      </c>
      <c r="B92" s="99" t="s">
        <v>159</v>
      </c>
      <c r="C92" s="99" t="s">
        <v>167</v>
      </c>
      <c r="D92" s="99" t="s">
        <v>157</v>
      </c>
      <c r="E92" s="99">
        <v>505</v>
      </c>
      <c r="F92" s="99" t="s">
        <v>163</v>
      </c>
      <c r="G92" s="100" t="s">
        <v>162</v>
      </c>
      <c r="H92" s="99" t="s">
        <v>161</v>
      </c>
      <c r="I92" s="98">
        <v>0</v>
      </c>
      <c r="J92" s="97">
        <v>8360</v>
      </c>
      <c r="K92" s="97"/>
      <c r="L92" s="97">
        <v>873</v>
      </c>
      <c r="M92" s="97"/>
      <c r="N92" s="97">
        <v>8887</v>
      </c>
      <c r="O92" s="96">
        <f>SUM(I92:N92)</f>
        <v>18120</v>
      </c>
    </row>
    <row r="93" spans="1:15" ht="62.4">
      <c r="A93" s="99" t="s">
        <v>160</v>
      </c>
      <c r="B93" s="99" t="s">
        <v>159</v>
      </c>
      <c r="C93" s="99" t="s">
        <v>167</v>
      </c>
      <c r="D93" s="99" t="s">
        <v>157</v>
      </c>
      <c r="E93" s="99">
        <v>506</v>
      </c>
      <c r="F93" s="99" t="s">
        <v>156</v>
      </c>
      <c r="G93" s="100" t="s">
        <v>155</v>
      </c>
      <c r="H93" s="99" t="s">
        <v>154</v>
      </c>
      <c r="I93" s="98">
        <v>0</v>
      </c>
      <c r="J93" s="97">
        <v>5715</v>
      </c>
      <c r="K93" s="97"/>
      <c r="L93" s="97">
        <v>597</v>
      </c>
      <c r="M93" s="97"/>
      <c r="N93" s="97">
        <v>6075</v>
      </c>
      <c r="O93" s="96">
        <f>SUM(I93:N93)</f>
        <v>12387</v>
      </c>
    </row>
    <row r="94" spans="1:15" ht="31.8">
      <c r="A94" s="89" t="s">
        <v>160</v>
      </c>
      <c r="B94" s="89" t="s">
        <v>159</v>
      </c>
      <c r="C94" s="89" t="s">
        <v>166</v>
      </c>
      <c r="D94" s="89" t="s">
        <v>157</v>
      </c>
      <c r="E94" s="89">
        <v>505</v>
      </c>
      <c r="F94" s="89" t="s">
        <v>163</v>
      </c>
      <c r="G94" s="90" t="s">
        <v>162</v>
      </c>
      <c r="H94" s="89" t="s">
        <v>161</v>
      </c>
      <c r="I94" s="88">
        <v>0</v>
      </c>
      <c r="J94" s="87">
        <v>12635</v>
      </c>
      <c r="K94" s="87"/>
      <c r="L94" s="87">
        <v>1320</v>
      </c>
      <c r="M94" s="87"/>
      <c r="N94" s="87"/>
      <c r="O94" s="86">
        <f>SUM(I94:N94)</f>
        <v>13955</v>
      </c>
    </row>
    <row r="95" spans="1:15" ht="62.4">
      <c r="A95" s="89" t="s">
        <v>160</v>
      </c>
      <c r="B95" s="89" t="s">
        <v>159</v>
      </c>
      <c r="C95" s="89" t="s">
        <v>166</v>
      </c>
      <c r="D95" s="89" t="s">
        <v>157</v>
      </c>
      <c r="E95" s="89">
        <v>506</v>
      </c>
      <c r="F95" s="89" t="s">
        <v>156</v>
      </c>
      <c r="G95" s="90" t="s">
        <v>155</v>
      </c>
      <c r="H95" s="89" t="s">
        <v>154</v>
      </c>
      <c r="I95" s="88">
        <v>0</v>
      </c>
      <c r="J95" s="87">
        <v>8637</v>
      </c>
      <c r="K95" s="87"/>
      <c r="L95" s="87">
        <v>902</v>
      </c>
      <c r="M95" s="87"/>
      <c r="N95" s="87"/>
      <c r="O95" s="86">
        <f>SUM(I95:N95)</f>
        <v>9539</v>
      </c>
    </row>
    <row r="96" spans="1:15" ht="31.8">
      <c r="A96" s="89" t="s">
        <v>160</v>
      </c>
      <c r="B96" s="89" t="s">
        <v>159</v>
      </c>
      <c r="C96" s="89" t="s">
        <v>165</v>
      </c>
      <c r="D96" s="89" t="s">
        <v>157</v>
      </c>
      <c r="E96" s="89">
        <v>505</v>
      </c>
      <c r="F96" s="89" t="s">
        <v>163</v>
      </c>
      <c r="G96" s="90" t="s">
        <v>162</v>
      </c>
      <c r="H96" s="89" t="s">
        <v>161</v>
      </c>
      <c r="I96" s="88">
        <v>0</v>
      </c>
      <c r="J96" s="87">
        <v>18234</v>
      </c>
      <c r="K96" s="87"/>
      <c r="L96" s="87">
        <v>1904</v>
      </c>
      <c r="M96" s="87"/>
      <c r="N96" s="87"/>
      <c r="O96" s="86">
        <f>SUM(I96:N96)</f>
        <v>20138</v>
      </c>
    </row>
    <row r="97" spans="1:15" ht="62.4">
      <c r="A97" s="89" t="s">
        <v>160</v>
      </c>
      <c r="B97" s="89" t="s">
        <v>159</v>
      </c>
      <c r="C97" s="89" t="s">
        <v>165</v>
      </c>
      <c r="D97" s="89" t="s">
        <v>157</v>
      </c>
      <c r="E97" s="89">
        <v>506</v>
      </c>
      <c r="F97" s="89" t="s">
        <v>156</v>
      </c>
      <c r="G97" s="90" t="s">
        <v>155</v>
      </c>
      <c r="H97" s="89" t="s">
        <v>154</v>
      </c>
      <c r="I97" s="88">
        <v>0</v>
      </c>
      <c r="J97" s="87">
        <v>12464</v>
      </c>
      <c r="K97" s="87"/>
      <c r="L97" s="87">
        <v>1302</v>
      </c>
      <c r="M97" s="87"/>
      <c r="N97" s="87"/>
      <c r="O97" s="86">
        <f>SUM(I97:N97)</f>
        <v>13766</v>
      </c>
    </row>
    <row r="98" spans="1:15" ht="42">
      <c r="A98" s="94" t="s">
        <v>160</v>
      </c>
      <c r="B98" s="94" t="s">
        <v>159</v>
      </c>
      <c r="C98" s="94" t="s">
        <v>164</v>
      </c>
      <c r="D98" s="94" t="s">
        <v>157</v>
      </c>
      <c r="E98" s="94">
        <v>505</v>
      </c>
      <c r="F98" s="94" t="s">
        <v>163</v>
      </c>
      <c r="G98" s="95" t="s">
        <v>162</v>
      </c>
      <c r="H98" s="94" t="s">
        <v>161</v>
      </c>
      <c r="I98" s="93">
        <v>0</v>
      </c>
      <c r="J98" s="92">
        <v>25333</v>
      </c>
      <c r="K98" s="92"/>
      <c r="L98" s="92"/>
      <c r="M98" s="92"/>
      <c r="N98" s="92"/>
      <c r="O98" s="91">
        <f>SUM(I98:N98)</f>
        <v>25333</v>
      </c>
    </row>
    <row r="99" spans="1:15" ht="62.4">
      <c r="A99" s="94" t="s">
        <v>160</v>
      </c>
      <c r="B99" s="94" t="s">
        <v>159</v>
      </c>
      <c r="C99" s="94" t="s">
        <v>164</v>
      </c>
      <c r="D99" s="94" t="s">
        <v>157</v>
      </c>
      <c r="E99" s="94">
        <v>506</v>
      </c>
      <c r="F99" s="94" t="s">
        <v>156</v>
      </c>
      <c r="G99" s="95" t="s">
        <v>155</v>
      </c>
      <c r="H99" s="94" t="s">
        <v>154</v>
      </c>
      <c r="I99" s="93">
        <v>0</v>
      </c>
      <c r="J99" s="92">
        <v>17317</v>
      </c>
      <c r="K99" s="92"/>
      <c r="L99" s="92"/>
      <c r="M99" s="92"/>
      <c r="N99" s="92"/>
      <c r="O99" s="91">
        <f>SUM(I99:N99)</f>
        <v>17317</v>
      </c>
    </row>
    <row r="100" spans="1:15" ht="31.8">
      <c r="A100" s="89" t="s">
        <v>160</v>
      </c>
      <c r="B100" s="89" t="s">
        <v>159</v>
      </c>
      <c r="C100" s="89" t="s">
        <v>158</v>
      </c>
      <c r="D100" s="89" t="s">
        <v>157</v>
      </c>
      <c r="E100" s="89">
        <v>505</v>
      </c>
      <c r="F100" s="89" t="s">
        <v>163</v>
      </c>
      <c r="G100" s="90" t="s">
        <v>162</v>
      </c>
      <c r="H100" s="89" t="s">
        <v>161</v>
      </c>
      <c r="I100" s="88">
        <v>0</v>
      </c>
      <c r="J100" s="87">
        <v>11680</v>
      </c>
      <c r="K100" s="87"/>
      <c r="L100" s="87">
        <v>1220</v>
      </c>
      <c r="M100" s="87"/>
      <c r="N100" s="87"/>
      <c r="O100" s="86">
        <f>SUM(I100:N100)</f>
        <v>12900</v>
      </c>
    </row>
    <row r="101" spans="1:15" ht="62.4">
      <c r="A101" s="89" t="s">
        <v>160</v>
      </c>
      <c r="B101" s="89" t="s">
        <v>159</v>
      </c>
      <c r="C101" s="89" t="s">
        <v>158</v>
      </c>
      <c r="D101" s="89" t="s">
        <v>157</v>
      </c>
      <c r="E101" s="89">
        <v>506</v>
      </c>
      <c r="F101" s="89" t="s">
        <v>156</v>
      </c>
      <c r="G101" s="90" t="s">
        <v>155</v>
      </c>
      <c r="H101" s="89" t="s">
        <v>154</v>
      </c>
      <c r="I101" s="88">
        <v>0</v>
      </c>
      <c r="J101" s="87">
        <v>7984</v>
      </c>
      <c r="K101" s="87"/>
      <c r="L101" s="87">
        <v>834</v>
      </c>
      <c r="M101" s="87"/>
      <c r="N101" s="87"/>
      <c r="O101" s="86">
        <f>SUM(I101:N101)</f>
        <v>8818</v>
      </c>
    </row>
    <row r="102" spans="1:15">
      <c r="A102" s="85" t="s">
        <v>153</v>
      </c>
      <c r="B102" s="83"/>
      <c r="C102" s="83"/>
      <c r="D102" s="83"/>
      <c r="E102" s="83"/>
      <c r="F102" s="83"/>
      <c r="G102" s="84"/>
      <c r="H102" s="83"/>
      <c r="I102" s="82">
        <f>SUBTOTAL(9,I6:I101)</f>
        <v>16172972</v>
      </c>
      <c r="J102" s="82">
        <f>SUM(J6:J101)</f>
        <v>0</v>
      </c>
      <c r="K102" s="82">
        <f>SUM(K6:K101)</f>
        <v>0</v>
      </c>
      <c r="L102" s="82">
        <f>SUM(L6:L101)</f>
        <v>0</v>
      </c>
      <c r="M102" s="82">
        <f>SUM(M6:M101)</f>
        <v>0</v>
      </c>
      <c r="N102" s="82">
        <f>SUM(N6:N101)</f>
        <v>0</v>
      </c>
      <c r="O102" s="82">
        <f>SUM(O6:O101)</f>
        <v>16172972</v>
      </c>
    </row>
  </sheetData>
  <mergeCells count="2">
    <mergeCell ref="A2:O2"/>
    <mergeCell ref="A1:O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0C3F6-AA5C-4458-97CC-01FE1694A972}">
  <dimension ref="A1:J66"/>
  <sheetViews>
    <sheetView workbookViewId="0">
      <selection activeCell="D7" sqref="D7"/>
    </sheetView>
  </sheetViews>
  <sheetFormatPr defaultRowHeight="14.4"/>
  <cols>
    <col min="1" max="7" width="8.88671875" style="71"/>
    <col min="8" max="8" width="15.109375" style="71" customWidth="1"/>
    <col min="9" max="10" width="12.77734375" style="71" bestFit="1" customWidth="1"/>
    <col min="11" max="16384" width="8.88671875" style="71"/>
  </cols>
  <sheetData>
    <row r="1" spans="1:10">
      <c r="A1" s="148" t="s">
        <v>263</v>
      </c>
      <c r="B1" s="148"/>
      <c r="C1" s="148"/>
      <c r="D1" s="148"/>
      <c r="E1" s="148"/>
      <c r="F1" s="148"/>
      <c r="G1" s="148"/>
      <c r="H1" s="148"/>
    </row>
    <row r="2" spans="1:10">
      <c r="A2" s="147" t="s">
        <v>262</v>
      </c>
      <c r="B2" s="147"/>
      <c r="C2" s="147"/>
      <c r="D2" s="147"/>
      <c r="E2" s="147"/>
      <c r="F2" s="147"/>
      <c r="G2" s="147"/>
      <c r="H2" s="147"/>
    </row>
    <row r="3" spans="1:10">
      <c r="A3" s="71" t="s">
        <v>261</v>
      </c>
    </row>
    <row r="4" spans="1:10">
      <c r="A4" s="143" t="s">
        <v>260</v>
      </c>
      <c r="B4" s="146"/>
      <c r="C4" s="146"/>
      <c r="D4" s="143"/>
      <c r="E4" s="145"/>
      <c r="F4" s="144"/>
      <c r="G4" s="143"/>
      <c r="H4" s="143"/>
      <c r="I4" s="139"/>
      <c r="J4" s="139"/>
    </row>
    <row r="5" spans="1:10">
      <c r="A5" s="140"/>
      <c r="B5" s="140"/>
      <c r="C5" s="140"/>
      <c r="D5" s="140"/>
      <c r="E5" s="142"/>
      <c r="F5" s="141"/>
      <c r="G5" s="140"/>
      <c r="H5" s="140"/>
      <c r="I5" s="139"/>
      <c r="J5" s="139"/>
    </row>
    <row r="6" spans="1:10" ht="27">
      <c r="A6" s="138" t="s">
        <v>259</v>
      </c>
      <c r="B6" s="138" t="s">
        <v>258</v>
      </c>
      <c r="C6" s="138" t="s">
        <v>257</v>
      </c>
      <c r="D6" s="137" t="s">
        <v>256</v>
      </c>
      <c r="E6" s="136" t="s">
        <v>255</v>
      </c>
      <c r="F6" s="135" t="s">
        <v>254</v>
      </c>
      <c r="G6" s="134" t="s">
        <v>253</v>
      </c>
      <c r="H6" s="133" t="s">
        <v>252</v>
      </c>
      <c r="I6" s="132" t="s">
        <v>251</v>
      </c>
      <c r="J6" s="131" t="s">
        <v>250</v>
      </c>
    </row>
    <row r="7" spans="1:10">
      <c r="A7" s="122" t="s">
        <v>109</v>
      </c>
      <c r="B7" s="122" t="s">
        <v>248</v>
      </c>
      <c r="C7" s="122">
        <v>-215</v>
      </c>
      <c r="D7" s="122">
        <v>6</v>
      </c>
      <c r="E7" s="121">
        <v>9858.2000000000007</v>
      </c>
      <c r="F7" s="120">
        <f>D7*E7</f>
        <v>59149.200000000004</v>
      </c>
      <c r="G7" s="120"/>
      <c r="H7" s="120"/>
      <c r="I7" s="119">
        <v>38843</v>
      </c>
      <c r="J7" s="119"/>
    </row>
    <row r="8" spans="1:10">
      <c r="A8" s="122" t="s">
        <v>249</v>
      </c>
      <c r="B8" s="122" t="s">
        <v>248</v>
      </c>
      <c r="C8" s="122">
        <v>-680</v>
      </c>
      <c r="D8" s="122">
        <v>1</v>
      </c>
      <c r="E8" s="121">
        <v>5661.53</v>
      </c>
      <c r="F8" s="120">
        <f>D8*E8</f>
        <v>5661.53</v>
      </c>
      <c r="G8" s="120"/>
      <c r="H8" s="120"/>
      <c r="I8" s="119">
        <v>38943</v>
      </c>
      <c r="J8" s="119"/>
    </row>
    <row r="9" spans="1:10">
      <c r="A9" s="122" t="s">
        <v>249</v>
      </c>
      <c r="B9" s="122" t="s">
        <v>248</v>
      </c>
      <c r="C9" s="122">
        <v>-684</v>
      </c>
      <c r="D9" s="122">
        <v>9</v>
      </c>
      <c r="E9" s="121">
        <v>9745.11</v>
      </c>
      <c r="F9" s="120">
        <f>D9*E9</f>
        <v>87705.99</v>
      </c>
      <c r="G9" s="120"/>
      <c r="H9" s="120"/>
      <c r="I9" s="119">
        <v>39014</v>
      </c>
      <c r="J9" s="119"/>
    </row>
    <row r="10" spans="1:10">
      <c r="A10" s="122" t="s">
        <v>109</v>
      </c>
      <c r="B10" s="122" t="s">
        <v>248</v>
      </c>
      <c r="C10" s="122">
        <v>-685</v>
      </c>
      <c r="D10" s="122">
        <v>2</v>
      </c>
      <c r="E10" s="121">
        <v>6226.09</v>
      </c>
      <c r="F10" s="120">
        <f>D10*E10</f>
        <v>12452.18</v>
      </c>
      <c r="G10" s="120"/>
      <c r="H10" s="120"/>
      <c r="I10" s="119">
        <v>39134</v>
      </c>
      <c r="J10" s="119"/>
    </row>
    <row r="11" spans="1:10" ht="15" thickBot="1">
      <c r="A11" s="130" t="s">
        <v>109</v>
      </c>
      <c r="B11" s="130" t="s">
        <v>248</v>
      </c>
      <c r="C11" s="130">
        <v>-357</v>
      </c>
      <c r="D11" s="130">
        <v>6</v>
      </c>
      <c r="E11" s="129">
        <v>3387.26</v>
      </c>
      <c r="F11" s="128">
        <f>D11*E11</f>
        <v>20323.560000000001</v>
      </c>
      <c r="G11" s="120"/>
      <c r="H11" s="128"/>
      <c r="I11" s="127">
        <v>39200</v>
      </c>
      <c r="J11" s="127"/>
    </row>
    <row r="12" spans="1:10">
      <c r="A12" s="126" t="s">
        <v>109</v>
      </c>
      <c r="B12" s="126" t="s">
        <v>248</v>
      </c>
      <c r="C12" s="126">
        <v>-641</v>
      </c>
      <c r="D12" s="126">
        <v>8</v>
      </c>
      <c r="E12" s="125">
        <v>2965.83</v>
      </c>
      <c r="F12" s="124">
        <f>D12*E12</f>
        <v>23726.639999999999</v>
      </c>
      <c r="G12" s="120"/>
      <c r="H12" s="124"/>
      <c r="I12" s="123">
        <v>39206</v>
      </c>
      <c r="J12" s="123"/>
    </row>
    <row r="13" spans="1:10">
      <c r="A13" s="122" t="s">
        <v>109</v>
      </c>
      <c r="B13" s="122" t="s">
        <v>248</v>
      </c>
      <c r="C13" s="122">
        <v>-242</v>
      </c>
      <c r="D13" s="122">
        <v>4</v>
      </c>
      <c r="E13" s="121">
        <v>4198.7700000000004</v>
      </c>
      <c r="F13" s="120">
        <f>D13*E13</f>
        <v>16795.080000000002</v>
      </c>
      <c r="G13" s="120"/>
      <c r="H13" s="120"/>
      <c r="I13" s="119">
        <v>39207</v>
      </c>
      <c r="J13" s="119"/>
    </row>
    <row r="14" spans="1:10">
      <c r="A14" s="122" t="s">
        <v>109</v>
      </c>
      <c r="B14" s="122" t="s">
        <v>248</v>
      </c>
      <c r="C14" s="122">
        <v>-730</v>
      </c>
      <c r="D14" s="122">
        <v>11</v>
      </c>
      <c r="E14" s="121">
        <v>4001.86</v>
      </c>
      <c r="F14" s="120">
        <f>D14*E14</f>
        <v>44020.46</v>
      </c>
      <c r="G14" s="120"/>
      <c r="H14" s="120"/>
      <c r="I14" s="119">
        <v>39285</v>
      </c>
      <c r="J14" s="119"/>
    </row>
    <row r="15" spans="1:10">
      <c r="A15" s="122" t="s">
        <v>109</v>
      </c>
      <c r="B15" s="122" t="s">
        <v>248</v>
      </c>
      <c r="C15" s="122">
        <v>-282</v>
      </c>
      <c r="D15" s="122">
        <v>11</v>
      </c>
      <c r="E15" s="121">
        <v>5465.92</v>
      </c>
      <c r="F15" s="120">
        <f>D15*E15</f>
        <v>60125.120000000003</v>
      </c>
      <c r="G15" s="120"/>
      <c r="H15" s="120"/>
      <c r="I15" s="119">
        <v>39317</v>
      </c>
      <c r="J15" s="119"/>
    </row>
    <row r="16" spans="1:10">
      <c r="A16" s="122" t="s">
        <v>109</v>
      </c>
      <c r="B16" s="122" t="s">
        <v>248</v>
      </c>
      <c r="C16" s="122">
        <v>-263</v>
      </c>
      <c r="D16" s="122">
        <v>3</v>
      </c>
      <c r="E16" s="121">
        <v>2468.87</v>
      </c>
      <c r="F16" s="120">
        <f>D16*E16</f>
        <v>7406.61</v>
      </c>
      <c r="G16" s="120"/>
      <c r="H16" s="120"/>
      <c r="I16" s="119">
        <v>39323</v>
      </c>
      <c r="J16" s="119"/>
    </row>
    <row r="17" spans="1:10">
      <c r="A17" s="122" t="s">
        <v>6</v>
      </c>
      <c r="B17" s="122" t="s">
        <v>248</v>
      </c>
      <c r="C17" s="122">
        <v>-531</v>
      </c>
      <c r="D17" s="122">
        <v>8</v>
      </c>
      <c r="E17" s="121">
        <v>9083.7199999999993</v>
      </c>
      <c r="F17" s="120">
        <f>D17*E17</f>
        <v>72669.759999999995</v>
      </c>
      <c r="G17" s="120"/>
      <c r="H17" s="120"/>
      <c r="I17" s="119">
        <v>39403</v>
      </c>
      <c r="J17" s="119"/>
    </row>
    <row r="18" spans="1:10">
      <c r="A18" s="122" t="s">
        <v>6</v>
      </c>
      <c r="B18" s="122" t="s">
        <v>248</v>
      </c>
      <c r="C18" s="122">
        <v>-438</v>
      </c>
      <c r="D18" s="122">
        <v>5</v>
      </c>
      <c r="E18" s="121">
        <v>4569.05</v>
      </c>
      <c r="F18" s="120">
        <f>D18*E18</f>
        <v>22845.25</v>
      </c>
      <c r="G18" s="120"/>
      <c r="H18" s="120"/>
      <c r="I18" s="119">
        <v>39422</v>
      </c>
      <c r="J18" s="119"/>
    </row>
    <row r="19" spans="1:10" ht="15" thickBot="1">
      <c r="A19" s="130" t="s">
        <v>6</v>
      </c>
      <c r="B19" s="130" t="s">
        <v>247</v>
      </c>
      <c r="C19" s="130">
        <v>-870</v>
      </c>
      <c r="D19" s="130">
        <v>8</v>
      </c>
      <c r="E19" s="129">
        <v>5789.85</v>
      </c>
      <c r="F19" s="128">
        <f>D19*E19</f>
        <v>46318.8</v>
      </c>
      <c r="G19" s="120"/>
      <c r="H19" s="128"/>
      <c r="I19" s="127">
        <v>38740</v>
      </c>
      <c r="J19" s="127"/>
    </row>
    <row r="20" spans="1:10">
      <c r="A20" s="126" t="s">
        <v>109</v>
      </c>
      <c r="B20" s="126" t="s">
        <v>247</v>
      </c>
      <c r="C20" s="126">
        <v>-983</v>
      </c>
      <c r="D20" s="126">
        <v>12</v>
      </c>
      <c r="E20" s="125">
        <v>4798.04</v>
      </c>
      <c r="F20" s="124">
        <f>D20*E20</f>
        <v>57576.479999999996</v>
      </c>
      <c r="G20" s="120"/>
      <c r="H20" s="124"/>
      <c r="I20" s="123">
        <v>38830</v>
      </c>
      <c r="J20" s="123"/>
    </row>
    <row r="21" spans="1:10">
      <c r="A21" s="122" t="s">
        <v>6</v>
      </c>
      <c r="B21" s="122" t="s">
        <v>247</v>
      </c>
      <c r="C21" s="122">
        <v>-459</v>
      </c>
      <c r="D21" s="122">
        <v>9</v>
      </c>
      <c r="E21" s="121">
        <v>1665.57</v>
      </c>
      <c r="F21" s="120">
        <f>D21*E21</f>
        <v>14990.13</v>
      </c>
      <c r="G21" s="120"/>
      <c r="H21" s="120"/>
      <c r="I21" s="119">
        <v>38851</v>
      </c>
      <c r="J21" s="119"/>
    </row>
    <row r="22" spans="1:10" ht="15" thickBot="1">
      <c r="A22" s="130" t="s">
        <v>6</v>
      </c>
      <c r="B22" s="130" t="s">
        <v>247</v>
      </c>
      <c r="C22" s="130">
        <v>-420</v>
      </c>
      <c r="D22" s="130">
        <v>6</v>
      </c>
      <c r="E22" s="129">
        <v>6541.31</v>
      </c>
      <c r="F22" s="128">
        <f>D22*E22</f>
        <v>39247.86</v>
      </c>
      <c r="G22" s="120"/>
      <c r="H22" s="128"/>
      <c r="I22" s="127">
        <v>38899</v>
      </c>
      <c r="J22" s="127"/>
    </row>
    <row r="23" spans="1:10">
      <c r="A23" s="126" t="s">
        <v>6</v>
      </c>
      <c r="B23" s="126" t="s">
        <v>247</v>
      </c>
      <c r="C23" s="126">
        <v>-854</v>
      </c>
      <c r="D23" s="126">
        <v>1</v>
      </c>
      <c r="E23" s="125">
        <v>7916.52</v>
      </c>
      <c r="F23" s="124">
        <f>D23*E23</f>
        <v>7916.52</v>
      </c>
      <c r="G23" s="120"/>
      <c r="H23" s="124"/>
      <c r="I23" s="123">
        <v>38956</v>
      </c>
      <c r="J23" s="123"/>
    </row>
    <row r="24" spans="1:10">
      <c r="A24" s="122" t="s">
        <v>6</v>
      </c>
      <c r="B24" s="122" t="s">
        <v>247</v>
      </c>
      <c r="C24" s="122">
        <v>-541</v>
      </c>
      <c r="D24" s="122">
        <v>3</v>
      </c>
      <c r="E24" s="121">
        <v>8458.2199999999993</v>
      </c>
      <c r="F24" s="120">
        <f>D24*E24</f>
        <v>25374.659999999996</v>
      </c>
      <c r="G24" s="120"/>
      <c r="H24" s="120"/>
      <c r="I24" s="119">
        <v>39049</v>
      </c>
      <c r="J24" s="119"/>
    </row>
    <row r="25" spans="1:10">
      <c r="A25" s="122" t="s">
        <v>6</v>
      </c>
      <c r="B25" s="122" t="s">
        <v>247</v>
      </c>
      <c r="C25" s="122">
        <v>-879</v>
      </c>
      <c r="D25" s="122">
        <v>9</v>
      </c>
      <c r="E25" s="121">
        <v>9306.4500000000007</v>
      </c>
      <c r="F25" s="120">
        <f>D25*E25</f>
        <v>83758.05</v>
      </c>
      <c r="G25" s="120"/>
      <c r="H25" s="120"/>
      <c r="I25" s="119">
        <v>39074</v>
      </c>
      <c r="J25" s="119"/>
    </row>
    <row r="26" spans="1:10">
      <c r="A26" s="122" t="s">
        <v>79</v>
      </c>
      <c r="B26" s="122" t="s">
        <v>247</v>
      </c>
      <c r="C26" s="122">
        <v>-595</v>
      </c>
      <c r="D26" s="122">
        <v>4</v>
      </c>
      <c r="E26" s="121">
        <v>5062.33</v>
      </c>
      <c r="F26" s="120">
        <f>D26*E26</f>
        <v>20249.32</v>
      </c>
      <c r="G26" s="120"/>
      <c r="H26" s="120"/>
      <c r="I26" s="119">
        <v>39086</v>
      </c>
      <c r="J26" s="119"/>
    </row>
    <row r="27" spans="1:10">
      <c r="A27" s="122" t="s">
        <v>44</v>
      </c>
      <c r="B27" s="122" t="s">
        <v>247</v>
      </c>
      <c r="C27" s="122">
        <v>-650</v>
      </c>
      <c r="D27" s="122">
        <v>11</v>
      </c>
      <c r="E27" s="121">
        <v>1036.4100000000001</v>
      </c>
      <c r="F27" s="120">
        <f>D27*E27</f>
        <v>11400.51</v>
      </c>
      <c r="G27" s="120"/>
      <c r="H27" s="120"/>
      <c r="I27" s="119">
        <v>39153</v>
      </c>
      <c r="J27" s="119"/>
    </row>
    <row r="28" spans="1:10">
      <c r="A28" s="122" t="s">
        <v>44</v>
      </c>
      <c r="B28" s="122" t="s">
        <v>247</v>
      </c>
      <c r="C28" s="122">
        <v>-360</v>
      </c>
      <c r="D28" s="122">
        <v>5</v>
      </c>
      <c r="E28" s="121">
        <v>2231.6799999999998</v>
      </c>
      <c r="F28" s="120">
        <f>D28*E28</f>
        <v>11158.4</v>
      </c>
      <c r="G28" s="120"/>
      <c r="H28" s="120"/>
      <c r="I28" s="119">
        <v>39274</v>
      </c>
      <c r="J28" s="119"/>
    </row>
    <row r="29" spans="1:10" ht="15" thickBot="1">
      <c r="A29" s="130" t="s">
        <v>79</v>
      </c>
      <c r="B29" s="130" t="s">
        <v>247</v>
      </c>
      <c r="C29" s="130">
        <v>-663</v>
      </c>
      <c r="D29" s="130">
        <v>2</v>
      </c>
      <c r="E29" s="129">
        <v>9405.74</v>
      </c>
      <c r="F29" s="128">
        <f>D29*E29</f>
        <v>18811.48</v>
      </c>
      <c r="G29" s="120"/>
      <c r="H29" s="128"/>
      <c r="I29" s="127">
        <v>39284</v>
      </c>
      <c r="J29" s="127"/>
    </row>
    <row r="30" spans="1:10">
      <c r="A30" s="126" t="s">
        <v>44</v>
      </c>
      <c r="B30" s="126" t="s">
        <v>247</v>
      </c>
      <c r="C30" s="126">
        <v>-761</v>
      </c>
      <c r="D30" s="126">
        <v>7</v>
      </c>
      <c r="E30" s="125">
        <v>6680.74</v>
      </c>
      <c r="F30" s="124">
        <f>D30*E30</f>
        <v>46765.18</v>
      </c>
      <c r="G30" s="120"/>
      <c r="H30" s="124"/>
      <c r="I30" s="123">
        <v>39303</v>
      </c>
      <c r="J30" s="123"/>
    </row>
    <row r="31" spans="1:10">
      <c r="A31" s="122" t="s">
        <v>44</v>
      </c>
      <c r="B31" s="122" t="s">
        <v>246</v>
      </c>
      <c r="C31" s="122">
        <v>-531</v>
      </c>
      <c r="D31" s="122">
        <v>11</v>
      </c>
      <c r="E31" s="121">
        <v>4219.53</v>
      </c>
      <c r="F31" s="120">
        <f>D31*E31</f>
        <v>46414.829999999994</v>
      </c>
      <c r="G31" s="120"/>
      <c r="H31" s="120"/>
      <c r="I31" s="119">
        <v>38752</v>
      </c>
      <c r="J31" s="119"/>
    </row>
    <row r="32" spans="1:10">
      <c r="A32" s="122" t="s">
        <v>56</v>
      </c>
      <c r="B32" s="122" t="s">
        <v>246</v>
      </c>
      <c r="C32" s="122">
        <v>-542</v>
      </c>
      <c r="D32" s="122">
        <v>8</v>
      </c>
      <c r="E32" s="121">
        <v>3266.85</v>
      </c>
      <c r="F32" s="120">
        <f>D32*E32</f>
        <v>26134.799999999999</v>
      </c>
      <c r="G32" s="120"/>
      <c r="H32" s="120"/>
      <c r="I32" s="119">
        <v>38845</v>
      </c>
      <c r="J32" s="119"/>
    </row>
    <row r="33" spans="1:10">
      <c r="A33" s="122" t="s">
        <v>56</v>
      </c>
      <c r="B33" s="122" t="s">
        <v>246</v>
      </c>
      <c r="C33" s="122">
        <v>-686</v>
      </c>
      <c r="D33" s="122">
        <v>3</v>
      </c>
      <c r="E33" s="121">
        <v>8222.8799999999992</v>
      </c>
      <c r="F33" s="120">
        <f>D33*E33</f>
        <v>24668.639999999999</v>
      </c>
      <c r="G33" s="120"/>
      <c r="H33" s="120"/>
      <c r="I33" s="119">
        <v>38849</v>
      </c>
      <c r="J33" s="119"/>
    </row>
    <row r="34" spans="1:10" ht="15" thickBot="1">
      <c r="A34" s="130" t="s">
        <v>56</v>
      </c>
      <c r="B34" s="130" t="s">
        <v>246</v>
      </c>
      <c r="C34" s="130">
        <v>-237</v>
      </c>
      <c r="D34" s="130">
        <v>7</v>
      </c>
      <c r="E34" s="129">
        <v>1196.1099999999999</v>
      </c>
      <c r="F34" s="128">
        <f>D34*E34</f>
        <v>8372.7699999999986</v>
      </c>
      <c r="G34" s="120"/>
      <c r="H34" s="128"/>
      <c r="I34" s="127">
        <v>38898</v>
      </c>
      <c r="J34" s="127"/>
    </row>
    <row r="35" spans="1:10">
      <c r="A35" s="126" t="s">
        <v>56</v>
      </c>
      <c r="B35" s="126" t="s">
        <v>246</v>
      </c>
      <c r="C35" s="126">
        <v>-469</v>
      </c>
      <c r="D35" s="126">
        <v>9</v>
      </c>
      <c r="E35" s="125">
        <v>3651.3</v>
      </c>
      <c r="F35" s="124">
        <f>D35*E35</f>
        <v>32861.700000000004</v>
      </c>
      <c r="G35" s="120"/>
      <c r="H35" s="124"/>
      <c r="I35" s="123">
        <v>38920</v>
      </c>
      <c r="J35" s="123"/>
    </row>
    <row r="36" spans="1:10">
      <c r="A36" s="122" t="s">
        <v>56</v>
      </c>
      <c r="B36" s="122" t="s">
        <v>246</v>
      </c>
      <c r="C36" s="122">
        <v>-817</v>
      </c>
      <c r="D36" s="122">
        <v>1</v>
      </c>
      <c r="E36" s="121">
        <v>1963.55</v>
      </c>
      <c r="F36" s="120">
        <f>D36*E36</f>
        <v>1963.55</v>
      </c>
      <c r="G36" s="120"/>
      <c r="H36" s="120"/>
      <c r="I36" s="119">
        <v>38953</v>
      </c>
      <c r="J36" s="119"/>
    </row>
    <row r="37" spans="1:10">
      <c r="A37" s="122" t="s">
        <v>56</v>
      </c>
      <c r="B37" s="122" t="s">
        <v>246</v>
      </c>
      <c r="C37" s="122">
        <v>-359</v>
      </c>
      <c r="D37" s="122">
        <v>5</v>
      </c>
      <c r="E37" s="121">
        <v>7312.99</v>
      </c>
      <c r="F37" s="120">
        <f>D37*E37</f>
        <v>36564.949999999997</v>
      </c>
      <c r="G37" s="120"/>
      <c r="H37" s="120"/>
      <c r="I37" s="119">
        <v>39000</v>
      </c>
      <c r="J37" s="119"/>
    </row>
    <row r="38" spans="1:10">
      <c r="A38" s="122" t="s">
        <v>56</v>
      </c>
      <c r="B38" s="122" t="s">
        <v>246</v>
      </c>
      <c r="C38" s="122">
        <v>-395</v>
      </c>
      <c r="D38" s="122">
        <v>5</v>
      </c>
      <c r="E38" s="121">
        <v>1889.21</v>
      </c>
      <c r="F38" s="120">
        <f>D38*E38</f>
        <v>9446.0499999999993</v>
      </c>
      <c r="G38" s="120"/>
      <c r="H38" s="120"/>
      <c r="I38" s="119">
        <v>39222</v>
      </c>
      <c r="J38" s="119"/>
    </row>
    <row r="39" spans="1:10">
      <c r="A39" s="122" t="s">
        <v>56</v>
      </c>
      <c r="B39" s="122" t="s">
        <v>246</v>
      </c>
      <c r="C39" s="122">
        <v>-595</v>
      </c>
      <c r="D39" s="122">
        <v>12</v>
      </c>
      <c r="E39" s="121">
        <v>3031.64</v>
      </c>
      <c r="F39" s="120">
        <f>D39*E39</f>
        <v>36379.68</v>
      </c>
      <c r="G39" s="120"/>
      <c r="H39" s="120"/>
      <c r="I39" s="119">
        <v>39242</v>
      </c>
      <c r="J39" s="119"/>
    </row>
    <row r="40" spans="1:10" ht="15" thickBot="1">
      <c r="A40" s="130" t="s">
        <v>56</v>
      </c>
      <c r="B40" s="130" t="s">
        <v>246</v>
      </c>
      <c r="C40" s="130">
        <v>-940</v>
      </c>
      <c r="D40" s="130">
        <v>9</v>
      </c>
      <c r="E40" s="129">
        <v>7920.34</v>
      </c>
      <c r="F40" s="128">
        <f>D40*E40</f>
        <v>71283.06</v>
      </c>
      <c r="G40" s="120"/>
      <c r="H40" s="128"/>
      <c r="I40" s="127">
        <v>39350</v>
      </c>
      <c r="J40" s="127"/>
    </row>
    <row r="41" spans="1:10">
      <c r="A41" s="126" t="s">
        <v>56</v>
      </c>
      <c r="B41" s="126" t="s">
        <v>246</v>
      </c>
      <c r="C41" s="126">
        <v>-662</v>
      </c>
      <c r="D41" s="126">
        <v>6</v>
      </c>
      <c r="E41" s="125">
        <v>6367.77</v>
      </c>
      <c r="F41" s="124">
        <f>D41*E41</f>
        <v>38206.620000000003</v>
      </c>
      <c r="G41" s="120"/>
      <c r="H41" s="124"/>
      <c r="I41" s="123">
        <v>39375</v>
      </c>
      <c r="J41" s="123"/>
    </row>
    <row r="42" spans="1:10">
      <c r="A42" s="122" t="s">
        <v>63</v>
      </c>
      <c r="B42" s="122" t="s">
        <v>246</v>
      </c>
      <c r="C42" s="122">
        <v>-161</v>
      </c>
      <c r="D42" s="122">
        <v>2</v>
      </c>
      <c r="E42" s="121">
        <v>9137.59</v>
      </c>
      <c r="F42" s="120">
        <f>D42*E42</f>
        <v>18275.18</v>
      </c>
      <c r="G42" s="120"/>
      <c r="H42" s="120"/>
      <c r="I42" s="119">
        <v>39411</v>
      </c>
      <c r="J42" s="119"/>
    </row>
    <row r="43" spans="1:10" ht="15" thickBot="1">
      <c r="A43" s="130" t="s">
        <v>56</v>
      </c>
      <c r="B43" s="130" t="s">
        <v>244</v>
      </c>
      <c r="C43" s="130">
        <v>-311</v>
      </c>
      <c r="D43" s="130">
        <v>5</v>
      </c>
      <c r="E43" s="129">
        <v>6402.52</v>
      </c>
      <c r="F43" s="128">
        <f>D43*E43</f>
        <v>32012.600000000002</v>
      </c>
      <c r="G43" s="120"/>
      <c r="H43" s="128"/>
      <c r="I43" s="127">
        <v>38794</v>
      </c>
      <c r="J43" s="127"/>
    </row>
    <row r="44" spans="1:10">
      <c r="A44" s="126" t="s">
        <v>56</v>
      </c>
      <c r="B44" s="126" t="s">
        <v>244</v>
      </c>
      <c r="C44" s="126">
        <v>-657</v>
      </c>
      <c r="D44" s="126">
        <v>7</v>
      </c>
      <c r="E44" s="125">
        <v>7395.68</v>
      </c>
      <c r="F44" s="124">
        <f>D44*E44</f>
        <v>51769.760000000002</v>
      </c>
      <c r="G44" s="120"/>
      <c r="H44" s="124"/>
      <c r="I44" s="123">
        <v>38804</v>
      </c>
      <c r="J44" s="123"/>
    </row>
    <row r="45" spans="1:10">
      <c r="A45" s="122" t="s">
        <v>56</v>
      </c>
      <c r="B45" s="122" t="s">
        <v>244</v>
      </c>
      <c r="C45" s="122">
        <v>-981</v>
      </c>
      <c r="D45" s="122">
        <v>3</v>
      </c>
      <c r="E45" s="121">
        <v>5129.8900000000003</v>
      </c>
      <c r="F45" s="120">
        <f>D45*E45</f>
        <v>15389.670000000002</v>
      </c>
      <c r="G45" s="120"/>
      <c r="H45" s="120"/>
      <c r="I45" s="119">
        <v>38832</v>
      </c>
      <c r="J45" s="119"/>
    </row>
    <row r="46" spans="1:10">
      <c r="A46" s="122" t="s">
        <v>56</v>
      </c>
      <c r="B46" s="122" t="s">
        <v>244</v>
      </c>
      <c r="C46" s="122">
        <v>-611</v>
      </c>
      <c r="D46" s="122">
        <v>9</v>
      </c>
      <c r="E46" s="121">
        <v>2919.63</v>
      </c>
      <c r="F46" s="120">
        <f>D46*E46</f>
        <v>26276.670000000002</v>
      </c>
      <c r="G46" s="120"/>
      <c r="H46" s="120"/>
      <c r="I46" s="119">
        <v>38984</v>
      </c>
      <c r="J46" s="119"/>
    </row>
    <row r="47" spans="1:10" ht="15" thickBot="1">
      <c r="A47" s="130" t="s">
        <v>245</v>
      </c>
      <c r="B47" s="130" t="s">
        <v>244</v>
      </c>
      <c r="C47" s="130">
        <v>-340</v>
      </c>
      <c r="D47" s="130">
        <v>3</v>
      </c>
      <c r="E47" s="129">
        <v>9856.17</v>
      </c>
      <c r="F47" s="128">
        <f>D47*E47</f>
        <v>29568.510000000002</v>
      </c>
      <c r="G47" s="120"/>
      <c r="H47" s="128"/>
      <c r="I47" s="127">
        <v>38993</v>
      </c>
      <c r="J47" s="127"/>
    </row>
    <row r="48" spans="1:10">
      <c r="A48" s="126" t="s">
        <v>245</v>
      </c>
      <c r="B48" s="126" t="s">
        <v>244</v>
      </c>
      <c r="C48" s="126">
        <v>-187</v>
      </c>
      <c r="D48" s="126">
        <v>1</v>
      </c>
      <c r="E48" s="125">
        <v>3862.51</v>
      </c>
      <c r="F48" s="124">
        <f>D48*E48</f>
        <v>3862.51</v>
      </c>
      <c r="G48" s="120"/>
      <c r="H48" s="124"/>
      <c r="I48" s="123">
        <v>38997</v>
      </c>
      <c r="J48" s="123"/>
    </row>
    <row r="49" spans="1:10">
      <c r="A49" s="122" t="s">
        <v>34</v>
      </c>
      <c r="B49" s="122" t="s">
        <v>244</v>
      </c>
      <c r="C49" s="122">
        <v>-980</v>
      </c>
      <c r="D49" s="122">
        <v>5</v>
      </c>
      <c r="E49" s="121">
        <v>1426.09</v>
      </c>
      <c r="F49" s="120">
        <f>D49*E49</f>
        <v>7130.45</v>
      </c>
      <c r="G49" s="120"/>
      <c r="H49" s="120"/>
      <c r="I49" s="119">
        <v>39158</v>
      </c>
      <c r="J49" s="119"/>
    </row>
    <row r="50" spans="1:10">
      <c r="A50" s="122" t="s">
        <v>34</v>
      </c>
      <c r="B50" s="122" t="s">
        <v>244</v>
      </c>
      <c r="C50" s="122">
        <v>-661</v>
      </c>
      <c r="D50" s="122">
        <v>12</v>
      </c>
      <c r="E50" s="121">
        <v>7369.71</v>
      </c>
      <c r="F50" s="120">
        <f>D50*E50</f>
        <v>88436.52</v>
      </c>
      <c r="G50" s="120"/>
      <c r="H50" s="120"/>
      <c r="I50" s="119">
        <v>39223</v>
      </c>
      <c r="J50" s="119"/>
    </row>
    <row r="51" spans="1:10">
      <c r="A51" s="122" t="s">
        <v>41</v>
      </c>
      <c r="B51" s="122" t="s">
        <v>244</v>
      </c>
      <c r="C51" s="122">
        <v>-664</v>
      </c>
      <c r="D51" s="122">
        <v>6</v>
      </c>
      <c r="E51" s="121">
        <v>4548.7700000000004</v>
      </c>
      <c r="F51" s="120">
        <f>D51*E51</f>
        <v>27292.620000000003</v>
      </c>
      <c r="G51" s="120"/>
      <c r="H51" s="120"/>
      <c r="I51" s="119">
        <v>39246</v>
      </c>
      <c r="J51" s="119"/>
    </row>
    <row r="52" spans="1:10">
      <c r="A52" s="122" t="s">
        <v>41</v>
      </c>
      <c r="B52" s="122" t="s">
        <v>244</v>
      </c>
      <c r="C52" s="122">
        <v>-646</v>
      </c>
      <c r="D52" s="122">
        <v>8</v>
      </c>
      <c r="E52" s="121">
        <v>8352.93</v>
      </c>
      <c r="F52" s="120">
        <f>D52*E52</f>
        <v>66823.44</v>
      </c>
      <c r="G52" s="120"/>
      <c r="H52" s="120"/>
      <c r="I52" s="119">
        <v>39488</v>
      </c>
      <c r="J52" s="119"/>
    </row>
    <row r="53" spans="1:10">
      <c r="A53" s="122" t="s">
        <v>41</v>
      </c>
      <c r="B53" s="122" t="s">
        <v>244</v>
      </c>
      <c r="C53" s="122">
        <v>-667</v>
      </c>
      <c r="D53" s="122">
        <v>11</v>
      </c>
      <c r="E53" s="121">
        <v>5422.38</v>
      </c>
      <c r="F53" s="120">
        <f>D53*E53</f>
        <v>59646.18</v>
      </c>
      <c r="G53" s="120"/>
      <c r="H53" s="120"/>
      <c r="I53" s="119">
        <v>39549</v>
      </c>
      <c r="J53" s="119"/>
    </row>
    <row r="54" spans="1:10">
      <c r="A54" s="122" t="s">
        <v>41</v>
      </c>
      <c r="B54" s="122" t="s">
        <v>244</v>
      </c>
      <c r="C54" s="122">
        <v>-244</v>
      </c>
      <c r="D54" s="122">
        <v>10</v>
      </c>
      <c r="E54" s="121">
        <v>7522.55</v>
      </c>
      <c r="F54" s="120">
        <f>D54*E54</f>
        <v>75225.5</v>
      </c>
      <c r="G54" s="120"/>
      <c r="H54" s="120"/>
      <c r="I54" s="119">
        <v>39643</v>
      </c>
      <c r="J54" s="119"/>
    </row>
    <row r="55" spans="1:10">
      <c r="A55" s="122" t="s">
        <v>41</v>
      </c>
      <c r="B55" s="122" t="s">
        <v>243</v>
      </c>
      <c r="C55" s="122">
        <v>-811</v>
      </c>
      <c r="D55" s="122">
        <v>1</v>
      </c>
      <c r="E55" s="121">
        <v>9205.89</v>
      </c>
      <c r="F55" s="120">
        <f>D55*E55</f>
        <v>9205.89</v>
      </c>
      <c r="G55" s="120"/>
      <c r="H55" s="120"/>
      <c r="I55" s="119">
        <v>38939</v>
      </c>
      <c r="J55" s="119"/>
    </row>
    <row r="56" spans="1:10">
      <c r="A56" s="122" t="s">
        <v>8</v>
      </c>
      <c r="B56" s="122" t="s">
        <v>243</v>
      </c>
      <c r="C56" s="122">
        <v>-111</v>
      </c>
      <c r="D56" s="122">
        <v>8</v>
      </c>
      <c r="E56" s="121">
        <v>8680.31</v>
      </c>
      <c r="F56" s="120">
        <f>D56*E56</f>
        <v>69442.48</v>
      </c>
      <c r="G56" s="120"/>
      <c r="H56" s="120"/>
      <c r="I56" s="119">
        <v>38987</v>
      </c>
      <c r="J56" s="119"/>
    </row>
    <row r="57" spans="1:10" ht="15" thickBot="1">
      <c r="A57" s="130" t="s">
        <v>41</v>
      </c>
      <c r="B57" s="130" t="s">
        <v>242</v>
      </c>
      <c r="C57" s="130">
        <v>-885</v>
      </c>
      <c r="D57" s="130">
        <v>4</v>
      </c>
      <c r="E57" s="129">
        <v>8413.1</v>
      </c>
      <c r="F57" s="128">
        <f>D57*E57</f>
        <v>33652.400000000001</v>
      </c>
      <c r="G57" s="120"/>
      <c r="H57" s="128"/>
      <c r="I57" s="127">
        <v>39108</v>
      </c>
      <c r="J57" s="127"/>
    </row>
    <row r="58" spans="1:10">
      <c r="A58" s="126" t="s">
        <v>41</v>
      </c>
      <c r="B58" s="126" t="s">
        <v>242</v>
      </c>
      <c r="C58" s="126">
        <v>-282</v>
      </c>
      <c r="D58" s="126">
        <v>10</v>
      </c>
      <c r="E58" s="125">
        <v>8675.7900000000009</v>
      </c>
      <c r="F58" s="124">
        <f>D58*E58</f>
        <v>86757.900000000009</v>
      </c>
      <c r="G58" s="120"/>
      <c r="H58" s="124"/>
      <c r="I58" s="123">
        <v>39322</v>
      </c>
      <c r="J58" s="123"/>
    </row>
    <row r="59" spans="1:10">
      <c r="A59" s="122" t="s">
        <v>41</v>
      </c>
      <c r="B59" s="122" t="s">
        <v>241</v>
      </c>
      <c r="C59" s="122">
        <v>-319</v>
      </c>
      <c r="D59" s="122">
        <v>6</v>
      </c>
      <c r="E59" s="121">
        <v>4395.54</v>
      </c>
      <c r="F59" s="120">
        <f>D59*E59</f>
        <v>26373.239999999998</v>
      </c>
      <c r="G59" s="120"/>
      <c r="H59" s="120"/>
      <c r="I59" s="119">
        <v>39137</v>
      </c>
      <c r="J59" s="119"/>
    </row>
    <row r="60" spans="1:10">
      <c r="A60" s="122" t="s">
        <v>41</v>
      </c>
      <c r="B60" s="122" t="s">
        <v>240</v>
      </c>
      <c r="C60" s="122">
        <v>-489</v>
      </c>
      <c r="D60" s="122">
        <v>11</v>
      </c>
      <c r="E60" s="121">
        <v>3638.67</v>
      </c>
      <c r="F60" s="120">
        <f>D60*E60</f>
        <v>40025.370000000003</v>
      </c>
      <c r="G60" s="120"/>
      <c r="H60" s="120"/>
      <c r="I60" s="119">
        <v>39048</v>
      </c>
      <c r="J60" s="119"/>
    </row>
    <row r="61" spans="1:10">
      <c r="A61" s="122" t="s">
        <v>41</v>
      </c>
      <c r="B61" s="122" t="s">
        <v>240</v>
      </c>
      <c r="C61" s="122">
        <v>-326</v>
      </c>
      <c r="D61" s="122">
        <v>5</v>
      </c>
      <c r="E61" s="121">
        <v>7173.81</v>
      </c>
      <c r="F61" s="120">
        <f>D61*E61</f>
        <v>35869.050000000003</v>
      </c>
      <c r="G61" s="120"/>
      <c r="H61" s="120"/>
      <c r="I61" s="119">
        <v>39556</v>
      </c>
      <c r="J61" s="119"/>
    </row>
    <row r="62" spans="1:10">
      <c r="A62" s="122" t="s">
        <v>8</v>
      </c>
      <c r="B62" s="122" t="s">
        <v>239</v>
      </c>
      <c r="C62" s="122">
        <v>-971</v>
      </c>
      <c r="D62" s="122">
        <v>7</v>
      </c>
      <c r="E62" s="121">
        <v>1143.29</v>
      </c>
      <c r="F62" s="120">
        <f>D62*E62</f>
        <v>8003.03</v>
      </c>
      <c r="G62" s="120"/>
      <c r="H62" s="120"/>
      <c r="I62" s="119">
        <v>39401</v>
      </c>
      <c r="J62" s="119"/>
    </row>
    <row r="63" spans="1:10">
      <c r="A63" s="122" t="s">
        <v>8</v>
      </c>
      <c r="B63" s="122" t="s">
        <v>238</v>
      </c>
      <c r="C63" s="122">
        <v>-247</v>
      </c>
      <c r="D63" s="122">
        <v>6</v>
      </c>
      <c r="E63" s="121">
        <v>1729.67</v>
      </c>
      <c r="F63" s="120">
        <f>D63*E63</f>
        <v>10378.02</v>
      </c>
      <c r="G63" s="120"/>
      <c r="H63" s="120"/>
      <c r="I63" s="119">
        <v>39326</v>
      </c>
      <c r="J63" s="119"/>
    </row>
    <row r="64" spans="1:10">
      <c r="A64" s="122" t="s">
        <v>41</v>
      </c>
      <c r="B64" s="122" t="s">
        <v>238</v>
      </c>
      <c r="C64" s="122">
        <v>-706</v>
      </c>
      <c r="D64" s="122">
        <v>5</v>
      </c>
      <c r="E64" s="121">
        <v>1350.31</v>
      </c>
      <c r="F64" s="120">
        <f>D64*E64</f>
        <v>6751.5499999999993</v>
      </c>
      <c r="G64" s="120"/>
      <c r="H64" s="120"/>
      <c r="I64" s="119">
        <v>39419</v>
      </c>
      <c r="J64" s="119"/>
    </row>
    <row r="65" spans="1:10">
      <c r="A65" s="122" t="s">
        <v>8</v>
      </c>
      <c r="B65" s="122" t="s">
        <v>237</v>
      </c>
      <c r="C65" s="122">
        <v>-188</v>
      </c>
      <c r="D65" s="122">
        <v>9</v>
      </c>
      <c r="E65" s="121">
        <v>3084.65</v>
      </c>
      <c r="F65" s="120">
        <f>D65*E65</f>
        <v>27761.850000000002</v>
      </c>
      <c r="G65" s="120"/>
      <c r="H65" s="120"/>
      <c r="I65" s="119">
        <v>38788</v>
      </c>
      <c r="J65" s="119"/>
    </row>
    <row r="66" spans="1:10">
      <c r="A66" s="122" t="s">
        <v>8</v>
      </c>
      <c r="B66" s="122" t="s">
        <v>237</v>
      </c>
      <c r="C66" s="122">
        <v>-191</v>
      </c>
      <c r="D66" s="122">
        <v>3</v>
      </c>
      <c r="E66" s="121">
        <v>5879.81</v>
      </c>
      <c r="F66" s="120">
        <f>D66*E66</f>
        <v>17639.43</v>
      </c>
      <c r="G66" s="120"/>
      <c r="H66" s="120"/>
      <c r="I66" s="119">
        <v>39125</v>
      </c>
      <c r="J66" s="119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C6F8-19B4-4932-B1F2-DAF9BD9B3AF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1"/>
  <sheetViews>
    <sheetView workbookViewId="0">
      <selection activeCell="C3" sqref="C3"/>
    </sheetView>
  </sheetViews>
  <sheetFormatPr defaultRowHeight="14.4"/>
  <cols>
    <col min="2" max="2" width="29" bestFit="1" customWidth="1"/>
    <col min="3" max="3" width="13.5546875" bestFit="1" customWidth="1"/>
    <col min="4" max="4" width="12.88671875" bestFit="1" customWidth="1"/>
    <col min="5" max="5" width="15.44140625" bestFit="1" customWidth="1"/>
    <col min="6" max="6" width="15.44140625" customWidth="1"/>
    <col min="7" max="7" width="10.5546875" bestFit="1" customWidth="1"/>
    <col min="9" max="9" width="9.6640625" bestFit="1" customWidth="1"/>
    <col min="10" max="10" width="15.6640625" bestFit="1" customWidth="1"/>
  </cols>
  <sheetData>
    <row r="1" spans="1:14" ht="15.6">
      <c r="B1" s="26" t="s">
        <v>99</v>
      </c>
      <c r="C1" s="47" t="s">
        <v>10</v>
      </c>
      <c r="E1" s="8" t="s">
        <v>97</v>
      </c>
      <c r="F1" s="50" t="s">
        <v>146</v>
      </c>
    </row>
    <row r="2" spans="1:14">
      <c r="B2" s="2" t="s">
        <v>11</v>
      </c>
      <c r="C2" s="48" t="s">
        <v>148</v>
      </c>
      <c r="D2" s="8"/>
      <c r="E2" s="8" t="s">
        <v>94</v>
      </c>
      <c r="F2" s="50" t="s">
        <v>30</v>
      </c>
      <c r="G2" s="8"/>
    </row>
    <row r="3" spans="1:14">
      <c r="B3" s="3" t="s">
        <v>0</v>
      </c>
      <c r="C3" s="49" t="s">
        <v>139</v>
      </c>
      <c r="D3" s="8"/>
      <c r="E3" s="8" t="s">
        <v>98</v>
      </c>
      <c r="F3" s="50">
        <v>500</v>
      </c>
      <c r="G3" s="8"/>
    </row>
    <row r="4" spans="1:14">
      <c r="B4" s="2" t="s">
        <v>12</v>
      </c>
      <c r="C4" s="48" t="s">
        <v>140</v>
      </c>
      <c r="D4" s="8"/>
      <c r="E4" s="8"/>
      <c r="F4" s="8"/>
      <c r="G4" s="8"/>
    </row>
    <row r="5" spans="1:14">
      <c r="B5" s="8"/>
      <c r="C5" s="8"/>
      <c r="D5" s="8"/>
      <c r="G5" s="8"/>
    </row>
    <row r="6" spans="1:14">
      <c r="A6" t="s">
        <v>101</v>
      </c>
      <c r="B6" s="8" t="s">
        <v>91</v>
      </c>
      <c r="C6" s="8" t="s">
        <v>92</v>
      </c>
      <c r="D6" s="8" t="s">
        <v>93</v>
      </c>
      <c r="E6" t="s">
        <v>20</v>
      </c>
      <c r="F6" t="s">
        <v>102</v>
      </c>
      <c r="G6" s="8" t="s">
        <v>95</v>
      </c>
      <c r="H6" s="8" t="s">
        <v>96</v>
      </c>
      <c r="I6" s="8" t="s">
        <v>100</v>
      </c>
      <c r="J6" s="8" t="s">
        <v>90</v>
      </c>
      <c r="K6" t="s">
        <v>86</v>
      </c>
      <c r="L6" t="s">
        <v>88</v>
      </c>
      <c r="M6" t="s">
        <v>87</v>
      </c>
      <c r="N6" t="s">
        <v>89</v>
      </c>
    </row>
    <row r="7" spans="1:14">
      <c r="A7">
        <v>1</v>
      </c>
      <c r="B7" s="28" t="s">
        <v>147</v>
      </c>
      <c r="C7" s="44">
        <v>45658</v>
      </c>
      <c r="D7" s="44">
        <v>45719</v>
      </c>
      <c r="E7" s="45">
        <v>20</v>
      </c>
      <c r="F7" s="45">
        <v>30</v>
      </c>
      <c r="G7" s="68"/>
      <c r="H7" s="68"/>
      <c r="I7" s="69">
        <f>H7-G7</f>
        <v>0</v>
      </c>
      <c r="J7" s="30"/>
      <c r="K7" s="30"/>
      <c r="L7" s="30"/>
      <c r="M7" s="30"/>
      <c r="N7" s="30"/>
    </row>
    <row r="8" spans="1:14">
      <c r="A8">
        <v>2</v>
      </c>
      <c r="B8" s="28"/>
      <c r="C8" s="44"/>
      <c r="D8" s="44"/>
      <c r="E8" s="45"/>
      <c r="F8" s="45"/>
      <c r="G8" s="68">
        <f t="shared" ref="G7:H11" si="0">WEEKNUM(C8)</f>
        <v>0</v>
      </c>
      <c r="H8" s="68">
        <f t="shared" si="0"/>
        <v>0</v>
      </c>
      <c r="I8" s="69">
        <f t="shared" ref="I8:I11" si="1">H8-G8</f>
        <v>0</v>
      </c>
      <c r="J8" s="30"/>
      <c r="K8" s="30"/>
      <c r="L8" s="30"/>
      <c r="M8" s="30"/>
      <c r="N8" s="30"/>
    </row>
    <row r="9" spans="1:14">
      <c r="A9">
        <v>3</v>
      </c>
      <c r="B9" s="28"/>
      <c r="C9" s="46"/>
      <c r="D9" s="46"/>
      <c r="E9" s="45"/>
      <c r="F9" s="45"/>
      <c r="G9" s="68">
        <f t="shared" si="0"/>
        <v>0</v>
      </c>
      <c r="H9" s="68">
        <f t="shared" si="0"/>
        <v>0</v>
      </c>
      <c r="I9" s="69">
        <f t="shared" si="1"/>
        <v>0</v>
      </c>
      <c r="J9" s="30"/>
      <c r="K9" s="30"/>
      <c r="L9" s="30"/>
      <c r="M9" s="30"/>
      <c r="N9" s="30"/>
    </row>
    <row r="10" spans="1:14">
      <c r="A10">
        <v>4</v>
      </c>
      <c r="B10" s="28"/>
      <c r="C10" s="46"/>
      <c r="D10" s="46"/>
      <c r="E10" s="45"/>
      <c r="F10" s="45"/>
      <c r="G10" s="68">
        <f t="shared" si="0"/>
        <v>0</v>
      </c>
      <c r="H10" s="68">
        <f t="shared" si="0"/>
        <v>0</v>
      </c>
      <c r="I10" s="69">
        <f t="shared" si="1"/>
        <v>0</v>
      </c>
      <c r="J10" s="30"/>
      <c r="K10" s="30"/>
      <c r="L10" s="30"/>
      <c r="M10" s="30"/>
      <c r="N10" s="30"/>
    </row>
    <row r="11" spans="1:14">
      <c r="A11">
        <v>5</v>
      </c>
      <c r="B11" s="28"/>
      <c r="C11" s="46"/>
      <c r="D11" s="46"/>
      <c r="E11" s="45"/>
      <c r="F11" s="45"/>
      <c r="G11" s="68">
        <f t="shared" si="0"/>
        <v>0</v>
      </c>
      <c r="H11" s="68">
        <f t="shared" si="0"/>
        <v>0</v>
      </c>
      <c r="I11" s="69">
        <f t="shared" si="1"/>
        <v>0</v>
      </c>
      <c r="J11" s="30"/>
      <c r="K11" s="30"/>
      <c r="L11" s="30"/>
      <c r="M11" s="30"/>
      <c r="N11" s="30"/>
    </row>
  </sheetData>
  <dataValidations count="2">
    <dataValidation type="list" allowBlank="1" showInputMessage="1" showErrorMessage="1" prompt="Need andmed tulevad lehelt Andmetabel" sqref="B7:B11" xr:uid="{00000000-0002-0000-0600-000000000000}">
      <formula1>kood</formula1>
    </dataValidation>
    <dataValidation allowBlank="1" showInputMessage="1" showErrorMessage="1" prompt="Need andmed tulevad lehelt &quot;Andmetabel&quot;" sqref="J7:N11" xr:uid="{B9FE1B34-DFF4-4002-AD8F-14080AF22DEB}"/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zoomScale="90" zoomScaleNormal="90" workbookViewId="0">
      <selection activeCell="H11" sqref="H11"/>
    </sheetView>
  </sheetViews>
  <sheetFormatPr defaultColWidth="9.109375" defaultRowHeight="14.4"/>
  <cols>
    <col min="1" max="1" width="2.88671875" style="8" customWidth="1"/>
    <col min="2" max="2" width="8.5546875" style="8" bestFit="1" customWidth="1"/>
    <col min="3" max="3" width="16.109375" style="8" customWidth="1"/>
    <col min="4" max="4" width="20" style="8" customWidth="1"/>
    <col min="5" max="5" width="16.5546875" style="8" customWidth="1"/>
    <col min="6" max="7" width="9.33203125" style="8" customWidth="1"/>
    <col min="8" max="8" width="11.109375" style="8" customWidth="1"/>
    <col min="9" max="9" width="10.5546875" style="8" customWidth="1"/>
    <col min="10" max="10" width="10.109375" style="8" customWidth="1"/>
    <col min="11" max="11" width="10" style="8" customWidth="1"/>
    <col min="12" max="12" width="12" style="8" customWidth="1"/>
    <col min="13" max="13" width="14.5546875" style="8" customWidth="1"/>
    <col min="14" max="14" width="16.6640625" style="8" customWidth="1"/>
    <col min="15" max="16" width="9.109375" style="8"/>
    <col min="17" max="17" width="29.6640625" style="8" bestFit="1" customWidth="1"/>
    <col min="18" max="18" width="13.5546875" style="8" bestFit="1" customWidth="1"/>
    <col min="19" max="19" width="12.88671875" style="8" bestFit="1" customWidth="1"/>
    <col min="20" max="20" width="11" style="8" bestFit="1" customWidth="1"/>
    <col min="21" max="16384" width="9.109375" style="8"/>
  </cols>
  <sheetData>
    <row r="1" spans="1:14" ht="30" customHeight="1">
      <c r="D1" s="9"/>
      <c r="F1" s="10"/>
      <c r="G1" s="11"/>
    </row>
    <row r="2" spans="1:14" ht="12" customHeight="1">
      <c r="D2" s="9"/>
      <c r="E2" s="10"/>
      <c r="F2" s="10"/>
      <c r="G2" s="11"/>
    </row>
    <row r="3" spans="1:14" ht="15.6">
      <c r="C3" s="1" t="s">
        <v>9</v>
      </c>
      <c r="D3" s="41" t="str">
        <f>Sisestus_leht!C1</f>
        <v>51-EK12/119</v>
      </c>
      <c r="F3" s="1"/>
      <c r="H3" s="13"/>
      <c r="I3" s="12"/>
      <c r="J3" s="12"/>
      <c r="K3" s="12"/>
      <c r="L3" s="12"/>
      <c r="M3" s="12"/>
      <c r="N3" s="12"/>
    </row>
    <row r="4" spans="1:14">
      <c r="C4" s="2" t="s">
        <v>11</v>
      </c>
      <c r="D4" s="42" t="str">
        <f>Sisestus_leht!C2</f>
        <v>Kivi&amp;Co</v>
      </c>
      <c r="F4" s="2"/>
      <c r="H4" s="14"/>
      <c r="I4" s="12"/>
      <c r="J4" s="15"/>
      <c r="K4" s="12"/>
      <c r="L4" s="4" t="s">
        <v>1</v>
      </c>
      <c r="M4" s="5">
        <f ca="1">TODAY()</f>
        <v>46100</v>
      </c>
    </row>
    <row r="5" spans="1:14">
      <c r="C5" s="3" t="s">
        <v>0</v>
      </c>
      <c r="D5" s="43" t="str">
        <f>Sisestus_leht!C3</f>
        <v>K.Irp</v>
      </c>
      <c r="F5" s="3"/>
      <c r="H5" s="14"/>
      <c r="I5" s="12"/>
      <c r="J5" s="15"/>
      <c r="K5" s="12"/>
      <c r="L5" s="4" t="s">
        <v>13</v>
      </c>
      <c r="M5" s="6" t="s">
        <v>145</v>
      </c>
    </row>
    <row r="6" spans="1:14">
      <c r="C6" s="2" t="s">
        <v>12</v>
      </c>
      <c r="D6" s="42" t="str">
        <f>Sisestus_leht!C4</f>
        <v>Firma 123</v>
      </c>
      <c r="F6" s="2"/>
      <c r="H6" s="12"/>
      <c r="I6" s="12"/>
      <c r="J6" s="12"/>
      <c r="K6" s="12"/>
      <c r="L6" s="4" t="s">
        <v>14</v>
      </c>
      <c r="M6" s="7">
        <v>1234567</v>
      </c>
    </row>
    <row r="7" spans="1:14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ht="33.75" customHeight="1">
      <c r="B8" s="22" t="s">
        <v>16</v>
      </c>
      <c r="C8" s="25" t="s">
        <v>15</v>
      </c>
      <c r="D8" s="23" t="s">
        <v>17</v>
      </c>
      <c r="E8" s="23" t="s">
        <v>18</v>
      </c>
      <c r="F8" s="23" t="s">
        <v>19</v>
      </c>
      <c r="G8" s="23" t="s">
        <v>20</v>
      </c>
      <c r="H8" s="22" t="s">
        <v>21</v>
      </c>
      <c r="I8" s="24" t="s">
        <v>22</v>
      </c>
      <c r="J8" s="22" t="s">
        <v>23</v>
      </c>
      <c r="K8" s="22" t="s">
        <v>24</v>
      </c>
      <c r="L8" s="22" t="s">
        <v>25</v>
      </c>
      <c r="M8" s="24" t="s">
        <v>26</v>
      </c>
    </row>
    <row r="9" spans="1:14">
      <c r="B9" s="16"/>
      <c r="C9" s="32"/>
      <c r="D9" s="32"/>
      <c r="E9" s="32"/>
      <c r="F9" s="32"/>
      <c r="G9" s="32"/>
      <c r="H9" s="40">
        <f>G9*4</f>
        <v>0</v>
      </c>
      <c r="I9" s="34">
        <f>G9*60</f>
        <v>0</v>
      </c>
      <c r="J9" s="32">
        <f>Sisestus_leht!F7</f>
        <v>30</v>
      </c>
      <c r="K9" s="34">
        <f>I9*J9%</f>
        <v>0</v>
      </c>
      <c r="L9" s="34">
        <f>H9*1</f>
        <v>0</v>
      </c>
      <c r="M9" s="35">
        <f>I9-K9+L9</f>
        <v>0</v>
      </c>
    </row>
    <row r="10" spans="1:14">
      <c r="B10" s="16"/>
      <c r="C10" s="32"/>
      <c r="D10" s="32"/>
      <c r="E10" s="32"/>
      <c r="F10" s="32"/>
      <c r="G10" s="32"/>
      <c r="H10" s="40">
        <f>G10*4</f>
        <v>0</v>
      </c>
      <c r="I10" s="34">
        <f>G10*60</f>
        <v>0</v>
      </c>
      <c r="J10" s="32">
        <f>Sisestus_leht!F8</f>
        <v>0</v>
      </c>
      <c r="K10" s="34">
        <f>I10*J10%</f>
        <v>0</v>
      </c>
      <c r="L10" s="34">
        <f>H10*1</f>
        <v>0</v>
      </c>
      <c r="M10" s="35">
        <f>I10-K10+L10</f>
        <v>0</v>
      </c>
    </row>
    <row r="11" spans="1:14">
      <c r="B11" s="16"/>
      <c r="C11" s="32"/>
      <c r="D11" s="32"/>
      <c r="E11" s="32"/>
      <c r="F11" s="32"/>
      <c r="G11" s="32"/>
      <c r="H11" s="40">
        <f>G11*4</f>
        <v>0</v>
      </c>
      <c r="I11" s="34">
        <f>G11*60</f>
        <v>0</v>
      </c>
      <c r="J11" s="32">
        <f>Sisestus_leht!F9</f>
        <v>0</v>
      </c>
      <c r="K11" s="34">
        <f>I11*J11%</f>
        <v>0</v>
      </c>
      <c r="L11" s="34">
        <f>H11*1</f>
        <v>0</v>
      </c>
      <c r="M11" s="35">
        <f>I11-K11+L11</f>
        <v>0</v>
      </c>
    </row>
    <row r="12" spans="1:14">
      <c r="A12" s="29"/>
      <c r="B12" s="16"/>
      <c r="C12" s="32"/>
      <c r="D12" s="32"/>
      <c r="E12" s="32"/>
      <c r="F12" s="32"/>
      <c r="G12" s="32"/>
      <c r="H12" s="40">
        <f>G12*4</f>
        <v>0</v>
      </c>
      <c r="I12" s="34">
        <f>G12*60</f>
        <v>0</v>
      </c>
      <c r="J12" s="32">
        <f>Sisestus_leht!F10</f>
        <v>0</v>
      </c>
      <c r="K12" s="34">
        <f>I12*J12%</f>
        <v>0</v>
      </c>
      <c r="L12" s="34">
        <f>H12*1</f>
        <v>0</v>
      </c>
      <c r="M12" s="35">
        <f>I12-K12+L12</f>
        <v>0</v>
      </c>
    </row>
    <row r="13" spans="1:14">
      <c r="A13" s="29"/>
      <c r="B13" s="16"/>
      <c r="C13" s="32"/>
      <c r="D13" s="32"/>
      <c r="E13" s="32"/>
      <c r="F13" s="32"/>
      <c r="G13" s="32"/>
      <c r="H13" s="40">
        <f>G13*4</f>
        <v>0</v>
      </c>
      <c r="I13" s="34">
        <f>G13*60</f>
        <v>0</v>
      </c>
      <c r="J13" s="32">
        <f>Sisestus_leht!F11</f>
        <v>0</v>
      </c>
      <c r="K13" s="34">
        <f>I13*J13%</f>
        <v>0</v>
      </c>
      <c r="L13" s="34">
        <f>H13*1</f>
        <v>0</v>
      </c>
      <c r="M13" s="35">
        <f>I13-K13+L13</f>
        <v>0</v>
      </c>
    </row>
    <row r="14" spans="1:14">
      <c r="A14" s="29"/>
      <c r="B14" s="16"/>
      <c r="C14" s="33"/>
      <c r="D14" s="33"/>
      <c r="E14" s="33"/>
      <c r="F14" s="16"/>
      <c r="G14" s="36">
        <f>SUM(G9:G13)</f>
        <v>0</v>
      </c>
      <c r="H14" s="36">
        <f>SUM(H9:H13)</f>
        <v>0</v>
      </c>
      <c r="I14" s="37">
        <f>SUM(I9:I13)</f>
        <v>0</v>
      </c>
      <c r="J14" s="38"/>
      <c r="K14" s="39">
        <f>SUM(K9:K13)</f>
        <v>0</v>
      </c>
      <c r="L14" s="39">
        <f>SUM(L9:L13)</f>
        <v>0</v>
      </c>
      <c r="M14" s="39">
        <f>SUM(M9:M13)</f>
        <v>0</v>
      </c>
    </row>
    <row r="15" spans="1:14">
      <c r="D15" s="17"/>
      <c r="E15" s="17"/>
      <c r="F15" s="17"/>
      <c r="G15" s="17"/>
      <c r="H15" s="17"/>
      <c r="I15" s="17"/>
      <c r="J15" s="17"/>
      <c r="L15" s="18" t="s">
        <v>3</v>
      </c>
      <c r="M15" s="19">
        <f>I14</f>
        <v>0</v>
      </c>
    </row>
    <row r="16" spans="1:14">
      <c r="D16" s="17"/>
      <c r="E16" s="17"/>
      <c r="F16" s="17"/>
      <c r="G16" s="17"/>
      <c r="H16" s="17"/>
      <c r="I16" s="17"/>
      <c r="J16" s="17"/>
      <c r="L16" s="18" t="s">
        <v>4</v>
      </c>
      <c r="M16" s="19">
        <f>K14</f>
        <v>0</v>
      </c>
    </row>
    <row r="17" spans="3:13">
      <c r="D17" s="17"/>
      <c r="E17" s="17"/>
      <c r="F17" s="17"/>
      <c r="G17" s="17"/>
      <c r="H17" s="17"/>
      <c r="I17" s="17"/>
      <c r="J17" s="17"/>
      <c r="L17" s="18" t="s">
        <v>2</v>
      </c>
      <c r="M17" s="19">
        <f>L14</f>
        <v>0</v>
      </c>
    </row>
    <row r="18" spans="3:13">
      <c r="D18" s="17"/>
      <c r="E18" s="17"/>
      <c r="F18" s="17"/>
      <c r="G18" s="12"/>
      <c r="H18" s="12"/>
      <c r="I18" s="12"/>
      <c r="J18" s="12"/>
      <c r="L18" s="18" t="s">
        <v>28</v>
      </c>
      <c r="M18" s="20">
        <f>M15-M16+M17</f>
        <v>0</v>
      </c>
    </row>
    <row r="19" spans="3:13">
      <c r="D19" s="17"/>
      <c r="E19" s="17"/>
      <c r="F19" s="17"/>
      <c r="G19" s="12"/>
      <c r="H19" s="12"/>
      <c r="I19" s="12"/>
      <c r="J19" s="12"/>
      <c r="L19" s="18" t="s">
        <v>5</v>
      </c>
      <c r="M19" s="21">
        <f>M18*20%</f>
        <v>0</v>
      </c>
    </row>
    <row r="20" spans="3:13">
      <c r="D20" s="17"/>
      <c r="E20" s="17"/>
      <c r="F20" s="17"/>
      <c r="G20" s="12"/>
      <c r="H20" s="12"/>
      <c r="I20" s="12"/>
      <c r="J20" s="12"/>
      <c r="L20" s="18" t="s">
        <v>29</v>
      </c>
      <c r="M20" s="21">
        <f>SUM(M18:M19)</f>
        <v>0</v>
      </c>
    </row>
    <row r="21" spans="3:13">
      <c r="D21" s="17"/>
      <c r="E21" s="17"/>
      <c r="F21" s="17"/>
      <c r="G21" s="12"/>
      <c r="H21" s="12"/>
      <c r="I21" s="12"/>
      <c r="J21" s="12"/>
    </row>
    <row r="22" spans="3:13">
      <c r="D22" s="17"/>
      <c r="E22" s="17"/>
      <c r="F22" s="17"/>
      <c r="G22" s="12"/>
      <c r="H22" s="12"/>
      <c r="I22" s="12"/>
      <c r="J22" s="12"/>
    </row>
    <row r="23" spans="3:13">
      <c r="C23" s="12"/>
      <c r="E23" s="17"/>
      <c r="F23" s="17"/>
      <c r="G23" s="17"/>
    </row>
    <row r="24" spans="3:13">
      <c r="E24" s="17"/>
      <c r="F24" s="17"/>
      <c r="G24" s="17"/>
    </row>
  </sheetData>
  <phoneticPr fontId="0" type="noConversion"/>
  <dataValidations count="1">
    <dataValidation allowBlank="1" showInputMessage="1" showErrorMessage="1" prompt="Need andmed tulevad lehelt &quot;Sisestuslehelt&quot;" sqref="C9:G13" xr:uid="{E244BF8F-E48C-4128-B4A2-3634C3AB41D1}"/>
  </dataValidations>
  <pageMargins left="0.25" right="0.25" top="0.75" bottom="0.75" header="0.3" footer="0.3"/>
  <pageSetup paperSize="9" scale="90" firstPageNumber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8"/>
  <sheetViews>
    <sheetView workbookViewId="0">
      <selection activeCell="C17" sqref="C17"/>
    </sheetView>
  </sheetViews>
  <sheetFormatPr defaultRowHeight="14.4"/>
  <cols>
    <col min="1" max="1" width="35.33203125" bestFit="1" customWidth="1"/>
    <col min="2" max="2" width="16.5546875" bestFit="1" customWidth="1"/>
    <col min="3" max="3" width="24.109375" bestFit="1" customWidth="1"/>
    <col min="4" max="4" width="9.6640625" bestFit="1" customWidth="1"/>
    <col min="5" max="5" width="6.88671875" bestFit="1" customWidth="1"/>
    <col min="6" max="6" width="22.44140625" bestFit="1" customWidth="1"/>
    <col min="11" max="11" width="24.6640625" bestFit="1" customWidth="1"/>
  </cols>
  <sheetData>
    <row r="1" spans="1:7">
      <c r="A1" t="s">
        <v>91</v>
      </c>
      <c r="B1" s="27" t="s">
        <v>84</v>
      </c>
      <c r="C1" s="27" t="s">
        <v>85</v>
      </c>
      <c r="D1" t="s">
        <v>86</v>
      </c>
      <c r="E1" t="s">
        <v>88</v>
      </c>
      <c r="F1" t="s">
        <v>87</v>
      </c>
      <c r="G1" t="s">
        <v>89</v>
      </c>
    </row>
    <row r="2" spans="1:7">
      <c r="A2" s="70" t="str">
        <f t="shared" ref="A2:A47" si="0">B2&amp;"_"&amp;C2</f>
        <v>Haapsalu_M.K. Reis-X Haapsalu</v>
      </c>
      <c r="B2" t="s">
        <v>8</v>
      </c>
      <c r="C2" t="s">
        <v>47</v>
      </c>
    </row>
    <row r="3" spans="1:7">
      <c r="A3" s="70" t="str">
        <f t="shared" si="0"/>
        <v>Haapsalu_Reisipaus</v>
      </c>
      <c r="B3" t="s">
        <v>8</v>
      </c>
      <c r="C3" t="s">
        <v>48</v>
      </c>
      <c r="D3">
        <v>10897497</v>
      </c>
      <c r="E3">
        <v>44314</v>
      </c>
      <c r="F3" t="s">
        <v>113</v>
      </c>
      <c r="G3" t="s">
        <v>6</v>
      </c>
    </row>
    <row r="4" spans="1:7">
      <c r="A4" s="70" t="str">
        <f t="shared" si="0"/>
        <v>Harjumaa_Harjumaa Liinid</v>
      </c>
      <c r="B4" t="s">
        <v>51</v>
      </c>
      <c r="C4" t="s">
        <v>49</v>
      </c>
    </row>
    <row r="5" spans="1:7">
      <c r="A5" s="70" t="str">
        <f t="shared" si="0"/>
        <v>Harjumaa_Hansabuss</v>
      </c>
      <c r="B5" t="s">
        <v>51</v>
      </c>
      <c r="C5" t="s">
        <v>50</v>
      </c>
    </row>
    <row r="6" spans="1:7">
      <c r="A6" s="70" t="str">
        <f t="shared" si="0"/>
        <v>Harjumaa_Mulgi Reisid</v>
      </c>
      <c r="B6" t="s">
        <v>51</v>
      </c>
      <c r="C6" t="s">
        <v>52</v>
      </c>
      <c r="D6">
        <v>10122514</v>
      </c>
      <c r="E6">
        <v>71720</v>
      </c>
      <c r="F6" t="s">
        <v>112</v>
      </c>
      <c r="G6" t="s">
        <v>7</v>
      </c>
    </row>
    <row r="7" spans="1:7">
      <c r="A7" s="70" t="str">
        <f t="shared" si="0"/>
        <v>Hiiumaa_Mulgi Reisid</v>
      </c>
      <c r="B7" t="s">
        <v>31</v>
      </c>
      <c r="C7" t="s">
        <v>52</v>
      </c>
      <c r="D7">
        <v>10122514</v>
      </c>
      <c r="E7">
        <v>71720</v>
      </c>
      <c r="F7" t="s">
        <v>112</v>
      </c>
      <c r="G7" t="s">
        <v>7</v>
      </c>
    </row>
    <row r="8" spans="1:7">
      <c r="A8" s="70" t="str">
        <f t="shared" si="0"/>
        <v>Ida-Virumaa_Narva Bussiveod</v>
      </c>
      <c r="B8" t="s">
        <v>32</v>
      </c>
      <c r="C8" t="s">
        <v>53</v>
      </c>
      <c r="D8">
        <v>10247291</v>
      </c>
      <c r="E8">
        <v>21004</v>
      </c>
      <c r="F8" t="s">
        <v>111</v>
      </c>
      <c r="G8" t="s">
        <v>41</v>
      </c>
    </row>
    <row r="9" spans="1:7">
      <c r="A9" s="70" t="str">
        <f t="shared" si="0"/>
        <v>Ida-Virumaa_Järve Bussipark</v>
      </c>
      <c r="B9" t="s">
        <v>32</v>
      </c>
      <c r="C9" t="s">
        <v>54</v>
      </c>
    </row>
    <row r="10" spans="1:7">
      <c r="A10" s="70" t="str">
        <f t="shared" si="0"/>
        <v>Ida-Virumaa_Ekspress Auto L</v>
      </c>
      <c r="B10" t="s">
        <v>32</v>
      </c>
      <c r="C10" t="s">
        <v>55</v>
      </c>
    </row>
    <row r="11" spans="1:7">
      <c r="A11" s="70" t="str">
        <f t="shared" si="0"/>
        <v>Jõgeva_Eltor</v>
      </c>
      <c r="B11" t="s">
        <v>56</v>
      </c>
      <c r="C11" t="s">
        <v>57</v>
      </c>
    </row>
    <row r="12" spans="1:7">
      <c r="A12" s="70" t="str">
        <f t="shared" si="0"/>
        <v>Jõgeva maakond_Eltor</v>
      </c>
      <c r="B12" t="s">
        <v>33</v>
      </c>
      <c r="C12" t="s">
        <v>57</v>
      </c>
    </row>
    <row r="13" spans="1:7">
      <c r="A13" s="70" t="str">
        <f t="shared" si="0"/>
        <v>Jõhvi_Järve Bussipark</v>
      </c>
      <c r="B13" t="s">
        <v>34</v>
      </c>
      <c r="C13" t="s">
        <v>54</v>
      </c>
    </row>
    <row r="14" spans="1:7">
      <c r="A14" s="70" t="str">
        <f t="shared" si="0"/>
        <v>Jõhvi_Ekspress Auto L</v>
      </c>
      <c r="B14" t="s">
        <v>34</v>
      </c>
      <c r="C14" t="s">
        <v>55</v>
      </c>
    </row>
    <row r="15" spans="1:7">
      <c r="A15" s="70" t="str">
        <f t="shared" si="0"/>
        <v>Järvamaa_Atko Trans</v>
      </c>
      <c r="B15" t="s">
        <v>35</v>
      </c>
      <c r="C15" t="s">
        <v>58</v>
      </c>
    </row>
    <row r="16" spans="1:7">
      <c r="A16" s="70" t="str">
        <f t="shared" si="0"/>
        <v>K-Järve_Järve Bussipark</v>
      </c>
      <c r="B16" t="s">
        <v>36</v>
      </c>
      <c r="C16" t="s">
        <v>54</v>
      </c>
    </row>
    <row r="17" spans="1:7">
      <c r="A17" s="70" t="str">
        <f t="shared" si="0"/>
        <v>K-Järve_Ekspress Auto L</v>
      </c>
      <c r="B17" t="s">
        <v>36</v>
      </c>
      <c r="C17" t="s">
        <v>55</v>
      </c>
    </row>
    <row r="18" spans="1:7">
      <c r="A18" s="70" t="str">
        <f t="shared" si="0"/>
        <v>Kuressaare_Harjumaa Liinid Saaremaa</v>
      </c>
      <c r="B18" t="s">
        <v>27</v>
      </c>
      <c r="C18" t="s">
        <v>59</v>
      </c>
    </row>
    <row r="19" spans="1:7">
      <c r="A19" s="70" t="str">
        <f t="shared" si="0"/>
        <v>Läänemaa_M.K. Reis-X Haapsalu</v>
      </c>
      <c r="B19" t="s">
        <v>37</v>
      </c>
      <c r="C19" t="s">
        <v>47</v>
      </c>
    </row>
    <row r="20" spans="1:7">
      <c r="A20" s="70" t="str">
        <f t="shared" si="0"/>
        <v>Lääne-Virumaa_GoBus Rakvere</v>
      </c>
      <c r="B20" t="s">
        <v>38</v>
      </c>
      <c r="C20" t="s">
        <v>60</v>
      </c>
    </row>
    <row r="21" spans="1:7">
      <c r="A21" s="70" t="str">
        <f t="shared" si="0"/>
        <v>Maardu_Temptrans AS</v>
      </c>
      <c r="B21" t="s">
        <v>39</v>
      </c>
      <c r="C21" t="s">
        <v>104</v>
      </c>
      <c r="D21">
        <v>10035301</v>
      </c>
      <c r="E21">
        <v>74114</v>
      </c>
      <c r="F21" t="s">
        <v>103</v>
      </c>
      <c r="G21" t="s">
        <v>39</v>
      </c>
    </row>
    <row r="22" spans="1:7">
      <c r="A22" s="70" t="str">
        <f t="shared" si="0"/>
        <v>Maardu-Tallinn_Temptrans AS</v>
      </c>
      <c r="B22" t="s">
        <v>40</v>
      </c>
      <c r="C22" t="s">
        <v>104</v>
      </c>
      <c r="D22">
        <v>10035301</v>
      </c>
      <c r="E22">
        <v>74114</v>
      </c>
      <c r="F22" t="s">
        <v>103</v>
      </c>
      <c r="G22" t="s">
        <v>39</v>
      </c>
    </row>
    <row r="23" spans="1:7">
      <c r="A23" s="70" t="str">
        <f t="shared" si="0"/>
        <v>Narva_Narva Bussiveod</v>
      </c>
      <c r="B23" t="s">
        <v>41</v>
      </c>
      <c r="C23" t="s">
        <v>53</v>
      </c>
    </row>
    <row r="24" spans="1:7">
      <c r="A24" s="70" t="str">
        <f t="shared" si="0"/>
        <v>Narva-Jõesuu_Narva Bussiveod</v>
      </c>
      <c r="B24" t="s">
        <v>42</v>
      </c>
      <c r="C24" t="s">
        <v>53</v>
      </c>
    </row>
    <row r="25" spans="1:7">
      <c r="A25" s="70" t="str">
        <f t="shared" si="0"/>
        <v>Paide_Atko Trans</v>
      </c>
      <c r="B25" t="s">
        <v>43</v>
      </c>
      <c r="C25" t="s">
        <v>58</v>
      </c>
    </row>
    <row r="26" spans="1:7">
      <c r="A26" s="70" t="str">
        <f t="shared" si="0"/>
        <v>Põltsamaa_Eltor</v>
      </c>
      <c r="B26" t="s">
        <v>44</v>
      </c>
      <c r="C26" t="s">
        <v>57</v>
      </c>
    </row>
    <row r="27" spans="1:7">
      <c r="A27" s="70" t="str">
        <f t="shared" si="0"/>
        <v>Põlva_Harjumaa Liinid Põlva</v>
      </c>
      <c r="B27" t="s">
        <v>61</v>
      </c>
      <c r="C27" t="s">
        <v>62</v>
      </c>
    </row>
    <row r="28" spans="1:7">
      <c r="A28" s="70" t="str">
        <f t="shared" si="0"/>
        <v>Põlva maakond_Harjumaa Liinid Põlva</v>
      </c>
      <c r="B28" t="s">
        <v>45</v>
      </c>
      <c r="C28" t="s">
        <v>62</v>
      </c>
    </row>
    <row r="29" spans="1:7">
      <c r="A29" s="70" t="str">
        <f t="shared" si="0"/>
        <v>Pärnu_GoBus Pärnu</v>
      </c>
      <c r="B29" t="s">
        <v>63</v>
      </c>
      <c r="C29" t="s">
        <v>64</v>
      </c>
    </row>
    <row r="30" spans="1:7">
      <c r="A30" s="70" t="str">
        <f t="shared" si="0"/>
        <v>Pärnu maakond_M.K. Reis-X Pärnu</v>
      </c>
      <c r="B30" t="s">
        <v>46</v>
      </c>
      <c r="C30" t="s">
        <v>65</v>
      </c>
    </row>
    <row r="31" spans="1:7">
      <c r="A31" s="70" t="str">
        <f t="shared" si="0"/>
        <v>Pärnu maakond_Mulgi Reisid</v>
      </c>
      <c r="B31" t="s">
        <v>46</v>
      </c>
      <c r="C31" t="s">
        <v>52</v>
      </c>
      <c r="D31">
        <v>10122514</v>
      </c>
      <c r="E31">
        <v>71720</v>
      </c>
      <c r="F31" t="s">
        <v>112</v>
      </c>
      <c r="G31" t="s">
        <v>7</v>
      </c>
    </row>
    <row r="32" spans="1:7">
      <c r="A32" s="70" t="str">
        <f t="shared" si="0"/>
        <v>Pärnu-Tallinn_GoBus Pärnu</v>
      </c>
      <c r="B32" t="s">
        <v>66</v>
      </c>
      <c r="C32" t="s">
        <v>64</v>
      </c>
    </row>
    <row r="33" spans="1:8">
      <c r="A33" s="70" t="str">
        <f t="shared" si="0"/>
        <v>Pärnu-Tartu_GoBus Pärnu</v>
      </c>
      <c r="B33" t="s">
        <v>67</v>
      </c>
      <c r="C33" t="s">
        <v>64</v>
      </c>
    </row>
    <row r="34" spans="1:8">
      <c r="A34" s="70" t="str">
        <f t="shared" si="0"/>
        <v>Rakvere_M.K. Reis-X</v>
      </c>
      <c r="B34" t="s">
        <v>6</v>
      </c>
      <c r="C34" t="s">
        <v>68</v>
      </c>
    </row>
    <row r="35" spans="1:8">
      <c r="A35" s="70" t="str">
        <f t="shared" si="0"/>
        <v>Rapla_Rapla Bussipark</v>
      </c>
      <c r="B35" t="s">
        <v>69</v>
      </c>
      <c r="C35" t="s">
        <v>70</v>
      </c>
      <c r="D35">
        <v>11096842</v>
      </c>
      <c r="E35">
        <v>79513</v>
      </c>
      <c r="F35" t="s">
        <v>110</v>
      </c>
      <c r="G35" t="s">
        <v>69</v>
      </c>
    </row>
    <row r="36" spans="1:8">
      <c r="A36" s="70" t="str">
        <f t="shared" si="0"/>
        <v>Rapla maakond_Rapla Bussipark</v>
      </c>
      <c r="B36" t="s">
        <v>71</v>
      </c>
      <c r="C36" t="s">
        <v>70</v>
      </c>
      <c r="D36">
        <v>11096842</v>
      </c>
      <c r="E36">
        <v>79513</v>
      </c>
      <c r="F36" t="s">
        <v>110</v>
      </c>
      <c r="G36" t="s">
        <v>69</v>
      </c>
    </row>
    <row r="37" spans="1:8">
      <c r="A37" s="70" t="str">
        <f t="shared" si="0"/>
        <v>Saaremaa_Harjumaa Liinid Saaremaa</v>
      </c>
      <c r="B37" t="s">
        <v>72</v>
      </c>
      <c r="C37" t="s">
        <v>59</v>
      </c>
    </row>
    <row r="38" spans="1:8">
      <c r="A38" s="70" t="str">
        <f t="shared" si="0"/>
        <v>Tallinn-Pärnu_Taisto Transport AS</v>
      </c>
      <c r="B38" t="s">
        <v>73</v>
      </c>
      <c r="C38" t="s">
        <v>107</v>
      </c>
      <c r="D38">
        <v>10414949</v>
      </c>
      <c r="E38">
        <v>66405</v>
      </c>
      <c r="F38" t="s">
        <v>105</v>
      </c>
      <c r="G38" t="s">
        <v>106</v>
      </c>
    </row>
    <row r="39" spans="1:8">
      <c r="A39" s="70" t="str">
        <f t="shared" si="0"/>
        <v>Tallinn-Riia_Hansabuss</v>
      </c>
      <c r="B39" t="s">
        <v>74</v>
      </c>
      <c r="C39" t="s">
        <v>50</v>
      </c>
    </row>
    <row r="40" spans="1:8">
      <c r="A40" s="70" t="str">
        <f t="shared" si="0"/>
        <v>Tallinn-Tartu_Taisto Transport AS</v>
      </c>
      <c r="B40" t="s">
        <v>75</v>
      </c>
      <c r="C40" t="s">
        <v>107</v>
      </c>
      <c r="D40">
        <v>10414949</v>
      </c>
      <c r="E40">
        <v>66405</v>
      </c>
      <c r="F40" t="s">
        <v>105</v>
      </c>
      <c r="G40" t="s">
        <v>106</v>
      </c>
    </row>
    <row r="41" spans="1:8">
      <c r="A41" s="70" t="str">
        <f t="shared" si="0"/>
        <v>Tartu maakond_Tarbus</v>
      </c>
      <c r="B41" t="s">
        <v>76</v>
      </c>
      <c r="C41" t="s">
        <v>77</v>
      </c>
      <c r="D41">
        <v>11980823</v>
      </c>
      <c r="E41">
        <v>50105</v>
      </c>
      <c r="F41" t="s">
        <v>108</v>
      </c>
      <c r="G41" t="s">
        <v>109</v>
      </c>
    </row>
    <row r="42" spans="1:8">
      <c r="A42" s="70" t="str">
        <f t="shared" si="0"/>
        <v>Türi_Atko Trans</v>
      </c>
      <c r="B42" t="s">
        <v>78</v>
      </c>
      <c r="C42" t="s">
        <v>58</v>
      </c>
    </row>
    <row r="43" spans="1:8">
      <c r="A43" s="70" t="str">
        <f t="shared" si="0"/>
        <v>Valga_Atko Trans Valga</v>
      </c>
      <c r="B43" t="s">
        <v>79</v>
      </c>
      <c r="C43" t="s">
        <v>80</v>
      </c>
    </row>
    <row r="44" spans="1:8">
      <c r="A44" s="70" t="str">
        <f t="shared" si="0"/>
        <v>Valga maakond_Atko Trans Valga</v>
      </c>
      <c r="B44" t="s">
        <v>81</v>
      </c>
      <c r="C44" t="s">
        <v>80</v>
      </c>
    </row>
    <row r="45" spans="1:8">
      <c r="A45" s="70" t="str">
        <f t="shared" si="0"/>
        <v>Viljandi_MTG Viljandi</v>
      </c>
      <c r="B45" t="s">
        <v>7</v>
      </c>
      <c r="C45" t="s">
        <v>82</v>
      </c>
      <c r="D45">
        <v>10528989</v>
      </c>
      <c r="E45">
        <v>71720</v>
      </c>
      <c r="F45" t="s">
        <v>114</v>
      </c>
      <c r="G45" t="s">
        <v>7</v>
      </c>
    </row>
    <row r="46" spans="1:8">
      <c r="A46" s="70" t="str">
        <f t="shared" si="0"/>
        <v>Viljandi maakond_MTG Viljandi</v>
      </c>
      <c r="B46" t="s">
        <v>83</v>
      </c>
      <c r="C46" t="s">
        <v>82</v>
      </c>
      <c r="D46">
        <v>10528989</v>
      </c>
      <c r="E46">
        <v>71720</v>
      </c>
      <c r="F46" t="s">
        <v>114</v>
      </c>
      <c r="G46" t="s">
        <v>7</v>
      </c>
    </row>
    <row r="47" spans="1:8">
      <c r="A47" s="70" t="str">
        <f t="shared" si="0"/>
        <v>Viljandi maakond_Mulgi Reisid</v>
      </c>
      <c r="B47" t="s">
        <v>83</v>
      </c>
      <c r="C47" t="s">
        <v>52</v>
      </c>
      <c r="D47">
        <v>10122514</v>
      </c>
      <c r="E47">
        <v>71720</v>
      </c>
      <c r="F47" t="s">
        <v>112</v>
      </c>
      <c r="G47" t="s">
        <v>7</v>
      </c>
    </row>
    <row r="48" spans="1:8">
      <c r="A48" s="31"/>
      <c r="B48" s="31"/>
      <c r="C48" s="31"/>
      <c r="D48" s="31"/>
      <c r="E48" s="31"/>
      <c r="F48" s="31"/>
      <c r="G48" s="31"/>
      <c r="H48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6</vt:i4>
      </vt:variant>
    </vt:vector>
  </HeadingPairs>
  <TitlesOfParts>
    <vt:vector size="25" baseType="lpstr">
      <vt:lpstr>N1</vt:lpstr>
      <vt:lpstr>Sega1</vt:lpstr>
      <vt:lpstr>Sega2</vt:lpstr>
      <vt:lpstr>Harjutus</vt:lpstr>
      <vt:lpstr>Harjutus1</vt:lpstr>
      <vt:lpstr>Palk_Andmed</vt:lpstr>
      <vt:lpstr>DATABASE</vt:lpstr>
      <vt:lpstr>Arvutid</vt:lpstr>
      <vt:lpstr>  </vt:lpstr>
      <vt:lpstr>Weekday_red</vt:lpstr>
      <vt:lpstr>Yazzy</vt:lpstr>
      <vt:lpstr> </vt:lpstr>
      <vt:lpstr>a</vt:lpstr>
      <vt:lpstr>b</vt:lpstr>
      <vt:lpstr>c</vt:lpstr>
      <vt:lpstr>   </vt:lpstr>
      <vt:lpstr>Sisestus_leht</vt:lpstr>
      <vt:lpstr>hinnapakkumine</vt:lpstr>
      <vt:lpstr>Andmetabel</vt:lpstr>
      <vt:lpstr>andmed</vt:lpstr>
      <vt:lpstr>kamp_nimi</vt:lpstr>
      <vt:lpstr>kood</vt:lpstr>
      <vt:lpstr>lep_nr</vt:lpstr>
      <vt:lpstr>Lepingu_nr</vt:lpstr>
      <vt:lpstr>tasu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Jarmo</dc:creator>
  <cp:lastModifiedBy>Kalle Kivi</cp:lastModifiedBy>
  <cp:lastPrinted>2012-10-10T08:44:53Z</cp:lastPrinted>
  <dcterms:created xsi:type="dcterms:W3CDTF">2011-10-28T07:33:38Z</dcterms:created>
  <dcterms:modified xsi:type="dcterms:W3CDTF">2026-03-19T19:03:52Z</dcterms:modified>
</cp:coreProperties>
</file>