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8_{A4B65823-7F8D-4229-AE00-A9CEE899B8C9}" xr6:coauthVersionLast="47" xr6:coauthVersionMax="47" xr10:uidLastSave="{00000000-0000-0000-0000-000000000000}"/>
  <bookViews>
    <workbookView xWindow="-108" yWindow="-108" windowWidth="23256" windowHeight="12456" tabRatio="686" xr2:uid="{08A03D40-F80D-42A8-8D2F-7A070575BE04}"/>
  </bookViews>
  <sheets>
    <sheet name="Suht_ja_Abs" sheetId="3" r:id="rId1"/>
    <sheet name="Sega1" sheetId="2" r:id="rId2"/>
    <sheet name="Sega2" sheetId="4" r:id="rId3"/>
    <sheet name="Taltech1" sheetId="1" r:id="rId4"/>
    <sheet name="aeg" sheetId="5" r:id="rId5"/>
    <sheet name="SIf_CIF" sheetId="6" r:id="rId6"/>
    <sheet name="SIF_CIF1" sheetId="12" r:id="rId7"/>
    <sheet name="Harjutus" sheetId="14" r:id="rId8"/>
    <sheet name="   " sheetId="13" r:id="rId9"/>
    <sheet name="DATABASE" sheetId="11" r:id="rId10"/>
    <sheet name="Halb2" sheetId="7" r:id="rId11"/>
    <sheet name="Halb1" sheetId="8" r:id="rId12"/>
    <sheet name="Aruanne" sheetId="10" r:id="rId13"/>
    <sheet name="TRIM" sheetId="9" r:id="rId14"/>
  </sheets>
  <externalReferences>
    <externalReference r:id="rId15"/>
    <externalReference r:id="rId16"/>
  </externalReferences>
  <definedNames>
    <definedName name="_xlnm._FilterDatabase" localSheetId="9" hidden="1">DATABASE!$A$1:$G$23</definedName>
    <definedName name="_xlnm._FilterDatabase" localSheetId="13" hidden="1">TRIM!$A$1:$A$86</definedName>
    <definedName name="a" localSheetId="3">Taltech1!#REF!</definedName>
    <definedName name="andmed">'[2]abi '!$B$17:$E$24</definedName>
    <definedName name="b" localSheetId="3">Taltech1!#REF!</definedName>
    <definedName name="c_" localSheetId="3">Taltech1!#REF!</definedName>
    <definedName name="ek">[1]Aeg!$C$14</definedName>
    <definedName name="elukohad">'[2]abi '!$Q$7:$Q$24</definedName>
    <definedName name="inimesi">'[2]abi '!$E$17:$E$24</definedName>
    <definedName name="isikukood">'[2]FunctionIfS '!$B$7:$B$60</definedName>
    <definedName name="k_hinnakiri">[2]Hinnakirjad!$B$4:$E$26</definedName>
    <definedName name="kat">[2]INDEX!$C$22:$C$27</definedName>
    <definedName name="Linnad">'[2]abi '!$S$7:$S$12</definedName>
    <definedName name="maks_kga">[2]Hinnakirjad!#REF!</definedName>
    <definedName name="num_tekst">'[2]abi '!$B$4:$B$13</definedName>
    <definedName name="number">[2]INDEX!$B$16</definedName>
    <definedName name="Omanik">'[2]abi '!$C$17:$C$24</definedName>
    <definedName name="pind">'[2]abi '!$D$17:$D$24</definedName>
    <definedName name="tariif">[2]INDEX!$D$22:$D$27</definedName>
    <definedName name="tariifid">'[2]abi '!$F$7:$O$7</definedName>
    <definedName name="tunde">[2]INDEX!$E$22:$E$27</definedName>
    <definedName name="v">[1]Aeg!$C$15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" i="10" l="1"/>
  <c r="J2" i="10"/>
  <c r="K2" i="10"/>
  <c r="G3" i="10"/>
  <c r="J3" i="10"/>
  <c r="K3" i="10" s="1"/>
  <c r="G4" i="10"/>
  <c r="J4" i="10"/>
  <c r="K4" i="10"/>
  <c r="G5" i="10"/>
  <c r="J5" i="10"/>
  <c r="K5" i="10"/>
  <c r="G6" i="10"/>
  <c r="J6" i="10"/>
  <c r="K6" i="10"/>
  <c r="G7" i="10"/>
  <c r="J7" i="10"/>
  <c r="K7" i="10"/>
  <c r="G8" i="10"/>
  <c r="J8" i="10"/>
  <c r="K8" i="10"/>
  <c r="G9" i="10"/>
  <c r="J9" i="10"/>
  <c r="K9" i="10"/>
  <c r="G10" i="10"/>
  <c r="J10" i="10"/>
  <c r="K10" i="10"/>
  <c r="G11" i="10"/>
  <c r="J11" i="10"/>
  <c r="K11" i="10"/>
  <c r="G12" i="10"/>
  <c r="J12" i="10"/>
  <c r="K12" i="10"/>
  <c r="G13" i="10"/>
  <c r="J13" i="10"/>
  <c r="K13" i="10"/>
  <c r="G14" i="10"/>
  <c r="J14" i="10"/>
  <c r="K14" i="10"/>
  <c r="G15" i="10"/>
  <c r="J15" i="10"/>
  <c r="K15" i="10"/>
  <c r="G16" i="10"/>
  <c r="J16" i="10"/>
  <c r="K16" i="10"/>
  <c r="G17" i="10"/>
  <c r="J17" i="10"/>
  <c r="K17" i="10"/>
  <c r="G18" i="10"/>
  <c r="J18" i="10"/>
  <c r="K18" i="10"/>
  <c r="G19" i="10"/>
  <c r="J19" i="10"/>
  <c r="K19" i="10"/>
  <c r="G20" i="10"/>
  <c r="J20" i="10"/>
  <c r="K20" i="10"/>
  <c r="G21" i="10"/>
  <c r="J21" i="10"/>
  <c r="K21" i="10"/>
  <c r="J22" i="10"/>
  <c r="K22" i="10" s="1"/>
  <c r="G23" i="10"/>
  <c r="J23" i="10"/>
  <c r="K23" i="10" s="1"/>
  <c r="G24" i="10"/>
  <c r="J24" i="10"/>
  <c r="K24" i="10"/>
  <c r="J25" i="10"/>
  <c r="K25" i="10"/>
  <c r="J26" i="10"/>
  <c r="K26" i="10"/>
  <c r="G27" i="10"/>
  <c r="J27" i="10"/>
  <c r="K27" i="10"/>
  <c r="G28" i="10"/>
  <c r="J28" i="10"/>
  <c r="K28" i="10"/>
  <c r="J29" i="10"/>
  <c r="K29" i="10"/>
  <c r="G30" i="10"/>
  <c r="J30" i="10"/>
  <c r="K30" i="10"/>
  <c r="J31" i="10"/>
  <c r="K31" i="10"/>
  <c r="J32" i="10"/>
  <c r="K32" i="10"/>
  <c r="G33" i="10"/>
  <c r="J33" i="10"/>
  <c r="K33" i="10"/>
  <c r="G34" i="10"/>
  <c r="J34" i="10"/>
  <c r="K34" i="10"/>
  <c r="G35" i="10"/>
  <c r="J35" i="10"/>
  <c r="K35" i="10"/>
  <c r="G36" i="10"/>
  <c r="J36" i="10"/>
  <c r="K36" i="10"/>
  <c r="G37" i="10"/>
  <c r="J37" i="10"/>
  <c r="K37" i="10"/>
  <c r="G38" i="10"/>
  <c r="J38" i="10"/>
  <c r="K38" i="10"/>
  <c r="G39" i="10"/>
  <c r="J39" i="10"/>
  <c r="K39" i="10"/>
  <c r="G40" i="10"/>
  <c r="J40" i="10"/>
  <c r="K40" i="10"/>
  <c r="G41" i="10"/>
  <c r="J41" i="10"/>
  <c r="K41" i="10"/>
  <c r="G42" i="10"/>
  <c r="J42" i="10"/>
  <c r="K42" i="10"/>
  <c r="G43" i="10"/>
  <c r="J43" i="10"/>
  <c r="K43" i="10"/>
  <c r="D24" i="6"/>
  <c r="E24" i="6"/>
  <c r="G13" i="1" l="1"/>
  <c r="G8" i="1"/>
  <c r="G7" i="1"/>
  <c r="G6" i="1"/>
  <c r="G5" i="1"/>
  <c r="G12" i="1"/>
  <c r="G11" i="1"/>
  <c r="G10" i="1"/>
  <c r="G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Kersti</author>
  </authors>
  <commentList>
    <comment ref="C1" authorId="0" shapeId="0" xr:uid="{1F60A7BB-82C6-48F3-A338-B347270BCEC2}">
      <text>
        <r>
          <rPr>
            <sz val="12"/>
            <color indexed="81"/>
            <rFont val="Tahoma"/>
            <family val="2"/>
            <charset val="186"/>
          </rPr>
          <t xml:space="preserve">Igas kuus erinev allahindlusprotsent, uus hind arvutatakse </t>
        </r>
        <r>
          <rPr>
            <b/>
            <sz val="12"/>
            <color indexed="81"/>
            <rFont val="Tahoma"/>
            <family val="2"/>
          </rPr>
          <t>eelmise kuu hinnast</t>
        </r>
        <r>
          <rPr>
            <sz val="12"/>
            <color indexed="81"/>
            <rFont val="Tahoma"/>
            <family val="2"/>
            <charset val="186"/>
          </rPr>
          <t>. Lahtrisse C4 tuleb kirjutada valem, mis on kopeeritav kõigisse teistesse tabeli lahtritesse.</t>
        </r>
      </text>
    </comment>
    <comment ref="F14" authorId="0" shapeId="0" xr:uid="{ADCE39E1-25F4-420D-ADA5-B6740CA7ABDD}">
      <text>
        <r>
          <rPr>
            <sz val="12"/>
            <color indexed="81"/>
            <rFont val="Tahoma"/>
            <family val="2"/>
            <charset val="186"/>
          </rPr>
          <t>Viimasesse lahtrisse peaks tulema selline arv.</t>
        </r>
        <r>
          <rPr>
            <b/>
            <sz val="12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Kersti</author>
  </authors>
  <commentList>
    <comment ref="C1" authorId="0" shapeId="0" xr:uid="{D1C45F65-8B98-4548-97B5-56F8FF66CCE4}">
      <text>
        <r>
          <rPr>
            <sz val="12"/>
            <color indexed="81"/>
            <rFont val="Tahoma"/>
            <family val="2"/>
            <charset val="186"/>
          </rPr>
          <t xml:space="preserve">Igas kuus erinev allahindlusprotsent, uus hind arvutatakse </t>
        </r>
        <r>
          <rPr>
            <b/>
            <sz val="12"/>
            <color indexed="81"/>
            <rFont val="Tahoma"/>
            <family val="2"/>
          </rPr>
          <t>Alghinnast.</t>
        </r>
        <r>
          <rPr>
            <sz val="12"/>
            <color indexed="81"/>
            <rFont val="Tahoma"/>
            <family val="2"/>
            <charset val="186"/>
          </rPr>
          <t xml:space="preserve"> Lahtrisse C4 tuleb kirjutada valem, mis on kopeeritav kõigisse teistesse tabeli lahtritesse.</t>
        </r>
      </text>
    </comment>
    <comment ref="F14" authorId="0" shapeId="0" xr:uid="{60EF967F-5B97-4C06-B48A-C58C84378BC0}">
      <text>
        <r>
          <rPr>
            <sz val="12"/>
            <color indexed="81"/>
            <rFont val="Tahoma"/>
            <family val="2"/>
            <charset val="186"/>
          </rPr>
          <t>Viimasesse lahtrisse peaks tulema selline arv.</t>
        </r>
        <r>
          <rPr>
            <b/>
            <sz val="12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<sst xmlns="http://schemas.openxmlformats.org/spreadsheetml/2006/main" count="806" uniqueCount="398">
  <si>
    <t>Nr</t>
  </si>
  <si>
    <t>Exceli valem</t>
  </si>
  <si>
    <t>Valem</t>
  </si>
  <si>
    <t>Vastus</t>
  </si>
  <si>
    <t>a</t>
  </si>
  <si>
    <t>b</t>
  </si>
  <si>
    <t>c</t>
  </si>
  <si>
    <t>x</t>
  </si>
  <si>
    <t>y</t>
  </si>
  <si>
    <t>Allahinnatud</t>
  </si>
  <si>
    <t>Kaup</t>
  </si>
  <si>
    <t>Alghind</t>
  </si>
  <si>
    <t>Mai</t>
  </si>
  <si>
    <t>Juuni</t>
  </si>
  <si>
    <t>Juuli</t>
  </si>
  <si>
    <t>Kaup1</t>
  </si>
  <si>
    <t>Kaup2</t>
  </si>
  <si>
    <t>Kaup3</t>
  </si>
  <si>
    <t>Kaup4</t>
  </si>
  <si>
    <t>Kaup5</t>
  </si>
  <si>
    <t>Kaup6</t>
  </si>
  <si>
    <t>Kaup7</t>
  </si>
  <si>
    <t>Kaup8</t>
  </si>
  <si>
    <t>Kaup9</t>
  </si>
  <si>
    <t>Kaup10</t>
  </si>
  <si>
    <t>Hind</t>
  </si>
  <si>
    <r>
      <t>Euro/m</t>
    </r>
    <r>
      <rPr>
        <b/>
        <i/>
        <vertAlign val="superscript"/>
        <sz val="12"/>
        <rFont val="Arial"/>
        <family val="2"/>
        <charset val="186"/>
      </rPr>
      <t>2</t>
    </r>
  </si>
  <si>
    <t>pikkus</t>
  </si>
  <si>
    <t>laius</t>
  </si>
  <si>
    <t>Pind</t>
  </si>
  <si>
    <t>Maksumus</t>
  </si>
  <si>
    <t>Kokku:</t>
  </si>
  <si>
    <t>Normkulu</t>
  </si>
  <si>
    <r>
      <t>ltr/m</t>
    </r>
    <r>
      <rPr>
        <b/>
        <vertAlign val="superscript"/>
        <sz val="12"/>
        <rFont val="Arial"/>
        <family val="2"/>
        <charset val="186"/>
      </rPr>
      <t>2</t>
    </r>
  </si>
  <si>
    <t>Euro/ltr.</t>
  </si>
  <si>
    <t>Värvi kulu</t>
  </si>
  <si>
    <t>Tunnitasu</t>
  </si>
  <si>
    <t>Nädalapäev</t>
  </si>
  <si>
    <t>Tööle</t>
  </si>
  <si>
    <t>Töölt</t>
  </si>
  <si>
    <t>Tunde</t>
  </si>
  <si>
    <t>Palk</t>
  </si>
  <si>
    <t>Esmaspäev</t>
  </si>
  <si>
    <t>Teisipäev</t>
  </si>
  <si>
    <t>Kolmapäev</t>
  </si>
  <si>
    <t>Neljapäev</t>
  </si>
  <si>
    <t>Reede</t>
  </si>
  <si>
    <t>KOKKU</t>
  </si>
  <si>
    <t>Nädala töötasu</t>
  </si>
  <si>
    <t>Saadete pikkuse arvutamine</t>
  </si>
  <si>
    <t>Aeg</t>
  </si>
  <si>
    <t>Saade</t>
  </si>
  <si>
    <t>Kestvus</t>
  </si>
  <si>
    <t>Rula ja Ratas, 2/14</t>
  </si>
  <si>
    <t>Mehed räägivad armastusest, 2/15</t>
  </si>
  <si>
    <t>Aktuaalne kaamera. Ilm</t>
  </si>
  <si>
    <t>Sport</t>
  </si>
  <si>
    <t>Mängufilm Sügisball (Eesti 2007)</t>
  </si>
  <si>
    <t>Pealtnägija*</t>
  </si>
  <si>
    <t xml:space="preserve">Draamasari Waterloo Roadi kool </t>
  </si>
  <si>
    <t>Ringvaade*</t>
  </si>
  <si>
    <t>ERR uudised</t>
  </si>
  <si>
    <t>Pikim saade</t>
  </si>
  <si>
    <t>tundi</t>
  </si>
  <si>
    <t>mänd</t>
  </si>
  <si>
    <t>vaher</t>
  </si>
  <si>
    <t>haab</t>
  </si>
  <si>
    <t>tamm</t>
  </si>
  <si>
    <t>kask</t>
  </si>
  <si>
    <t>saar</t>
  </si>
  <si>
    <t>kuusk</t>
  </si>
  <si>
    <t>Kogus</t>
  </si>
  <si>
    <t>Puit</t>
  </si>
  <si>
    <t>Liik</t>
  </si>
  <si>
    <t>Negatiivsete arvude aritmeetiline keskmine</t>
  </si>
  <si>
    <t>Negatiivsete arvude arv</t>
  </si>
  <si>
    <t>Negatiivsete arvude summa</t>
  </si>
  <si>
    <r>
      <t xml:space="preserve">Mitu korda esineb loetelus arv </t>
    </r>
    <r>
      <rPr>
        <b/>
        <sz val="12"/>
        <rFont val="Arial"/>
        <family val="2"/>
        <charset val="186"/>
      </rPr>
      <t>21</t>
    </r>
  </si>
  <si>
    <t>Positiivsete arvude aritmeetiline keskmine</t>
  </si>
  <si>
    <t>Positiivsete arvude arv</t>
  </si>
  <si>
    <t>Positiivsete arvude summa</t>
  </si>
  <si>
    <r>
      <t xml:space="preserve">Mitu korda esineb loetelus lahtris </t>
    </r>
    <r>
      <rPr>
        <b/>
        <sz val="12"/>
        <rFont val="Arial"/>
        <family val="2"/>
        <charset val="186"/>
      </rPr>
      <t>arv</t>
    </r>
    <r>
      <rPr>
        <sz val="10"/>
        <rFont val="Arial"/>
        <family val="2"/>
        <charset val="204"/>
      </rPr>
      <t xml:space="preserve"> olev arv</t>
    </r>
  </si>
  <si>
    <r>
      <t>Mitu korda esineb loetelus arv</t>
    </r>
    <r>
      <rPr>
        <b/>
        <sz val="12"/>
        <rFont val="Arial"/>
        <family val="2"/>
        <charset val="186"/>
      </rPr>
      <t xml:space="preserve"> 13</t>
    </r>
  </si>
  <si>
    <t>arv</t>
  </si>
  <si>
    <t>Arvud</t>
  </si>
  <si>
    <t>Tunnus 5</t>
  </si>
  <si>
    <t>Tunnus 4</t>
  </si>
  <si>
    <t>Tunnus 3</t>
  </si>
  <si>
    <t>Tunnus 2</t>
  </si>
  <si>
    <t>Tunnus 1</t>
  </si>
  <si>
    <t>Kokku</t>
  </si>
  <si>
    <t>Grupp 2</t>
  </si>
  <si>
    <t>Grupp 1</t>
  </si>
  <si>
    <t>m35</t>
  </si>
  <si>
    <t>m31</t>
  </si>
  <si>
    <t>m30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</si>
  <si>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</si>
  <si>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</si>
  <si>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</si>
  <si>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</si>
  <si>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</si>
  <si>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</si>
  <si>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</si>
  <si>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</si>
  <si>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</si>
  <si>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</si>
  <si>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</si>
  <si>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</si>
  <si>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</si>
  <si>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</si>
  <si>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</si>
  <si>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</si>
  <si>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</si>
  <si>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</si>
  <si>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</si>
  <si>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ANDMED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</si>
  <si>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</si>
  <si>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</si>
  <si>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</si>
  <si>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</si>
  <si>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</si>
  <si>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</si>
  <si>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</si>
  <si>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</si>
  <si>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</si>
  <si>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</si>
  <si>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</si>
  <si>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</si>
  <si>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</si>
  <si>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</si>
  <si>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</si>
  <si>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</si>
  <si>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</si>
  <si>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</si>
  <si>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</si>
  <si>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</si>
  <si>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</si>
  <si>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</si>
  <si>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</si>
  <si>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</si>
  <si>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</si>
  <si>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</si>
  <si>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</si>
  <si>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</si>
  <si>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</si>
  <si>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</si>
  <si>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</si>
  <si>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</si>
  <si>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</si>
  <si>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</si>
  <si>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</si>
  <si>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</si>
  <si>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</si>
  <si>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</si>
  <si>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</si>
  <si>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</si>
  <si>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</si>
  <si>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</si>
  <si>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</si>
  <si>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</si>
  <si>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</si>
  <si>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</si>
  <si>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</si>
  <si>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</si>
  <si>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</si>
  <si>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</si>
  <si>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</si>
  <si>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</si>
  <si>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</si>
  <si>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</si>
  <si>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</si>
  <si>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</si>
  <si>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</si>
  <si>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</si>
  <si>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</si>
  <si>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</si>
  <si>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</si>
  <si>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</si>
  <si>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</si>
  <si>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</si>
  <si>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</si>
  <si>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</si>
  <si>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</si>
  <si>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</si>
  <si>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</si>
  <si>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</si>
  <si>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</si>
  <si>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</si>
  <si>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</si>
  <si>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</si>
  <si>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</si>
  <si>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</si>
  <si>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</si>
  <si>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</si>
  <si>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</si>
  <si>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</si>
  <si>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</si>
  <si>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</si>
  <si>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</si>
  <si>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</si>
  <si>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</si>
  <si>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</si>
  <si>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</si>
  <si>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</si>
  <si>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</si>
  <si>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</si>
  <si>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</si>
  <si>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</si>
  <si>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</si>
  <si>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</si>
  <si>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</si>
  <si>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</si>
  <si>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</si>
  <si>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</si>
  <si>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</si>
  <si>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</si>
  <si>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</si>
  <si>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</si>
  <si>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</si>
  <si>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</si>
  <si>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</si>
  <si>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</si>
  <si>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</si>
  <si>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</si>
  <si>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</si>
  <si>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</si>
  <si>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</si>
  <si>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</si>
  <si>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</si>
  <si>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</si>
  <si>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</si>
  <si>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</si>
  <si>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</si>
  <si>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</si>
  <si>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</si>
  <si>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</si>
  <si>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</si>
  <si>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</si>
  <si>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</si>
  <si>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</si>
  <si>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</si>
  <si>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</si>
  <si>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</si>
  <si>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</si>
  <si>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</si>
  <si>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</si>
  <si>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</si>
  <si>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</si>
  <si>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</si>
  <si>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</si>
  <si>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</si>
  <si>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</si>
  <si>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</si>
  <si>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</si>
  <si>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</si>
  <si>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</si>
  <si>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</si>
  <si>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</si>
  <si>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</si>
  <si>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</si>
  <si>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</si>
  <si>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</si>
  <si>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</si>
  <si>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</si>
  <si>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</si>
  <si>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</si>
  <si>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</si>
  <si>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</si>
  <si>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</si>
  <si>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</si>
  <si>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</si>
  <si>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</si>
  <si>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</si>
  <si>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</si>
  <si>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</si>
  <si>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</si>
  <si>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</si>
  <si>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</si>
  <si>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</si>
  <si>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</si>
  <si>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</si>
  <si>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</si>
  <si>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</si>
  <si>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</si>
  <si>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</si>
  <si>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</si>
  <si>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</si>
  <si>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</si>
  <si>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</si>
  <si>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</si>
  <si>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</si>
  <si>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</si>
  <si>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</si>
  <si>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Kivi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</si>
  <si>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</si>
  <si>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</si>
  <si>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</si>
  <si>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</si>
  <si>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</si>
  <si>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</si>
  <si>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</si>
  <si>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</si>
  <si>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</si>
  <si>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</si>
  <si>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</si>
  <si>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</si>
  <si>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</si>
  <si>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</si>
  <si>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</si>
  <si>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</si>
  <si>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</si>
  <si>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</si>
  <si>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</si>
  <si>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</si>
  <si>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</si>
  <si>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</si>
  <si>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</si>
  <si>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Kursus</t>
  </si>
  <si>
    <t>Staatus</t>
  </si>
  <si>
    <t>Päev</t>
  </si>
  <si>
    <t>Kuu</t>
  </si>
  <si>
    <t>Pärnu</t>
  </si>
  <si>
    <t>Paide</t>
  </si>
  <si>
    <t>Viljandi</t>
  </si>
  <si>
    <t>Tartu</t>
  </si>
  <si>
    <t>Tallinn</t>
  </si>
  <si>
    <t>M</t>
  </si>
  <si>
    <t>Aadu</t>
  </si>
  <si>
    <t>Pärn</t>
  </si>
  <si>
    <t>N</t>
  </si>
  <si>
    <t>Eve</t>
  </si>
  <si>
    <t xml:space="preserve">Kuusk </t>
  </si>
  <si>
    <t>Mare</t>
  </si>
  <si>
    <t xml:space="preserve">Torim </t>
  </si>
  <si>
    <t>Kalle</t>
  </si>
  <si>
    <t>Kuusk</t>
  </si>
  <si>
    <t>Margus</t>
  </si>
  <si>
    <t>Maali</t>
  </si>
  <si>
    <t>Aare</t>
  </si>
  <si>
    <t>Haab</t>
  </si>
  <si>
    <t>Eedi</t>
  </si>
  <si>
    <t>Mänd</t>
  </si>
  <si>
    <t>Kask</t>
  </si>
  <si>
    <t>Vambola</t>
  </si>
  <si>
    <t>Sõnajalg</t>
  </si>
  <si>
    <t>Tööaeg</t>
  </si>
  <si>
    <t>Töölevõtt</t>
  </si>
  <si>
    <t>Elukoht</t>
  </si>
  <si>
    <t>Sugu</t>
  </si>
  <si>
    <t>Eesnimi</t>
  </si>
  <si>
    <t>Perenimi</t>
  </si>
  <si>
    <t>meeste keskmine pikkus</t>
  </si>
  <si>
    <t>meeste keskmine kaal</t>
  </si>
  <si>
    <t>naiste keskmine pikkus</t>
  </si>
  <si>
    <t>naiste keskmine kaal</t>
  </si>
  <si>
    <t>norm</t>
  </si>
  <si>
    <t>ala</t>
  </si>
  <si>
    <t>yle</t>
  </si>
  <si>
    <t>kergemad kui 60</t>
  </si>
  <si>
    <t>ülekaaluliste pikkuste summa</t>
  </si>
  <si>
    <t>pikemad kui 180</t>
  </si>
  <si>
    <t>alakaaluliste pikkuste summa</t>
  </si>
  <si>
    <t>mehed</t>
  </si>
  <si>
    <t>naised</t>
  </si>
  <si>
    <t>hinnang</t>
  </si>
  <si>
    <t>kaal</t>
  </si>
  <si>
    <t>sugu</t>
  </si>
  <si>
    <t>Sama</t>
  </si>
  <si>
    <t>Vähenenud</t>
  </si>
  <si>
    <t>Suurenenud</t>
  </si>
  <si>
    <t>Müüja nimi</t>
  </si>
  <si>
    <t>Muutus</t>
  </si>
  <si>
    <t>April</t>
  </si>
  <si>
    <t>Märts</t>
  </si>
  <si>
    <t>Müügisummad</t>
  </si>
  <si>
    <t>XX-2</t>
  </si>
  <si>
    <t>Kastan</t>
  </si>
  <si>
    <t>Vera</t>
  </si>
  <si>
    <t>XZ-4</t>
  </si>
  <si>
    <t>Vaher</t>
  </si>
  <si>
    <t>Vadim</t>
  </si>
  <si>
    <t>XC-6</t>
  </si>
  <si>
    <t>Juku</t>
  </si>
  <si>
    <t>XY-45</t>
  </si>
  <si>
    <t>Tamm</t>
  </si>
  <si>
    <t>Alla</t>
  </si>
  <si>
    <t>XA-1</t>
  </si>
  <si>
    <t>Lõpphind 
Jeeni</t>
  </si>
  <si>
    <t>Lõpphind USD</t>
  </si>
  <si>
    <t>Lõpphind (Käibemaksuga)</t>
  </si>
  <si>
    <t>JH</t>
  </si>
  <si>
    <t>Alghind (käibemaksuta)</t>
  </si>
  <si>
    <t>Müüja perekonnanimi</t>
  </si>
  <si>
    <t>Müüja eesnimi</t>
  </si>
  <si>
    <t xml:space="preserve">Müüdud kaubad ja kogused </t>
  </si>
  <si>
    <t>JAP</t>
  </si>
  <si>
    <t>USD</t>
  </si>
  <si>
    <t>k.m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</si>
</sst>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0.0"/>
    <numFmt numFmtId="165" formatCode="_-* #,##0.00\ [$€-425]_-;\-* #,##0.00\ [$€-425]_-;_-* &quot;-&quot;??\ [$€-425]_-;_-@_-"/>
    <numFmt numFmtId="166" formatCode="[$-F400]h:mm:ss\ AM/PM"/>
    <numFmt numFmtId="167" formatCode="###0.000"/>
    <numFmt numFmtId="168" formatCode="###0"/>
    <numFmt numFmtId="169" formatCode="0\ &quot;kr&quot;"/>
    <numFmt numFmtId="170" formatCode="#\ ##0.00\ \k\r"/>
  </numFmts>
  <fonts count="4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4"/>
      <name val="Arial"/>
      <family val="2"/>
      <charset val="204"/>
    </font>
    <font>
      <b/>
      <sz val="12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sz val="10"/>
      <name val="Arial"/>
      <family val="2"/>
      <charset val="204"/>
    </font>
    <font>
      <sz val="12"/>
      <color indexed="81"/>
      <name val="Tahoma"/>
      <family val="2"/>
      <charset val="186"/>
    </font>
    <font>
      <b/>
      <sz val="12"/>
      <color indexed="81"/>
      <name val="Tahoma"/>
      <family val="2"/>
    </font>
    <font>
      <sz val="12"/>
      <name val="Arial"/>
      <family val="2"/>
      <charset val="204"/>
    </font>
    <font>
      <b/>
      <sz val="12"/>
      <name val="Arial"/>
      <family val="2"/>
      <charset val="186"/>
    </font>
    <font>
      <b/>
      <i/>
      <sz val="12"/>
      <name val="Arial"/>
      <family val="2"/>
      <charset val="186"/>
    </font>
    <font>
      <b/>
      <i/>
      <vertAlign val="superscript"/>
      <sz val="12"/>
      <name val="Arial"/>
      <family val="2"/>
      <charset val="186"/>
    </font>
    <font>
      <b/>
      <sz val="12"/>
      <color indexed="12"/>
      <name val="Arial"/>
      <family val="2"/>
      <charset val="186"/>
    </font>
    <font>
      <b/>
      <vertAlign val="superscript"/>
      <sz val="12"/>
      <name val="Arial"/>
      <family val="2"/>
      <charset val="186"/>
    </font>
    <font>
      <u/>
      <sz val="12"/>
      <color indexed="12"/>
      <name val="Arial"/>
      <family val="2"/>
      <charset val="204"/>
    </font>
    <font>
      <b/>
      <u/>
      <sz val="12"/>
      <color indexed="12"/>
      <name val="Arial"/>
      <family val="2"/>
      <charset val="186"/>
    </font>
    <font>
      <sz val="12"/>
      <color theme="0"/>
      <name val="Arial"/>
      <family val="2"/>
    </font>
    <font>
      <sz val="12"/>
      <color theme="1"/>
      <name val="Arial"/>
      <family val="2"/>
      <charset val="186"/>
    </font>
    <font>
      <b/>
      <sz val="12"/>
      <color indexed="18"/>
      <name val="Arial"/>
      <family val="2"/>
      <charset val="204"/>
    </font>
    <font>
      <sz val="12"/>
      <name val="Arial"/>
      <family val="2"/>
      <charset val="186"/>
    </font>
    <font>
      <b/>
      <sz val="14"/>
      <color rgb="FF000080"/>
      <name val="Arial"/>
      <family val="2"/>
      <charset val="186"/>
    </font>
    <font>
      <sz val="12"/>
      <color theme="1"/>
      <name val="Calibri"/>
      <family val="2"/>
      <charset val="186"/>
      <scheme val="minor"/>
    </font>
    <font>
      <b/>
      <sz val="12"/>
      <color theme="1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  <font>
      <sz val="10"/>
      <name val="MS Sans Serif"/>
    </font>
    <font>
      <b/>
      <sz val="10"/>
      <color indexed="9"/>
      <name val="MS Sans Serif"/>
      <family val="2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sz val="12"/>
      <name val="Calibri"/>
      <family val="2"/>
      <charset val="186"/>
      <scheme val="minor"/>
    </font>
    <font>
      <b/>
      <sz val="12"/>
      <name val="Calibri"/>
      <family val="2"/>
      <charset val="186"/>
      <scheme val="minor"/>
    </font>
    <font>
      <i/>
      <sz val="12"/>
      <name val="Arial"/>
      <family val="2"/>
    </font>
    <font>
      <sz val="9"/>
      <name val="Arial"/>
      <family val="2"/>
    </font>
    <font>
      <sz val="14"/>
      <name val="Arial"/>
      <family val="2"/>
      <charset val="186"/>
    </font>
    <font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0E0E0"/>
      </patternFill>
    </fill>
    <fill>
      <patternFill patternType="solid">
        <fgColor indexed="8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/>
      <bottom style="thin">
        <color rgb="FF152935"/>
      </bottom>
      <diagonal/>
    </border>
    <border>
      <left/>
      <right/>
      <top style="thin">
        <color rgb="FF152935"/>
      </top>
      <bottom/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6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7" fillId="0" borderId="0"/>
    <xf numFmtId="0" fontId="1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5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1" fillId="0" borderId="0"/>
    <xf numFmtId="0" fontId="33" fillId="0" borderId="0"/>
    <xf numFmtId="40" fontId="31" fillId="0" borderId="0" applyFont="0" applyFill="0" applyBorder="0" applyAlignment="0" applyProtection="0"/>
    <xf numFmtId="0" fontId="7" fillId="0" borderId="0"/>
    <xf numFmtId="0" fontId="44" fillId="0" borderId="0"/>
  </cellStyleXfs>
  <cellXfs count="227">
    <xf numFmtId="0" fontId="0" fillId="0" borderId="0" xfId="0"/>
    <xf numFmtId="0" fontId="4" fillId="2" borderId="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left" vertical="center" indent="5"/>
    </xf>
    <xf numFmtId="0" fontId="3" fillId="2" borderId="3" xfId="2" applyFill="1" applyBorder="1" applyAlignment="1">
      <alignment vertical="center"/>
    </xf>
    <xf numFmtId="0" fontId="5" fillId="2" borderId="1" xfId="2" applyFont="1" applyFill="1" applyBorder="1" applyAlignment="1">
      <alignment horizontal="center" vertical="center"/>
    </xf>
    <xf numFmtId="0" fontId="6" fillId="0" borderId="1" xfId="2" applyFont="1" applyBorder="1" applyAlignment="1" applyProtection="1">
      <alignment vertical="center"/>
      <protection locked="0"/>
    </xf>
    <xf numFmtId="0" fontId="6" fillId="0" borderId="2" xfId="2" applyFont="1" applyBorder="1" applyAlignment="1">
      <alignment vertical="center"/>
    </xf>
    <xf numFmtId="0" fontId="6" fillId="0" borderId="3" xfId="2" applyFont="1" applyBorder="1" applyAlignment="1">
      <alignment vertical="center"/>
    </xf>
    <xf numFmtId="0" fontId="6" fillId="0" borderId="1" xfId="2" applyFont="1" applyBorder="1" applyAlignment="1" applyProtection="1">
      <alignment vertical="center"/>
      <protection hidden="1"/>
    </xf>
    <xf numFmtId="0" fontId="3" fillId="0" borderId="0" xfId="2" applyAlignment="1">
      <alignment vertical="center"/>
    </xf>
    <xf numFmtId="0" fontId="4" fillId="0" borderId="1" xfId="2" applyFont="1" applyBorder="1" applyAlignment="1" applyProtection="1">
      <alignment horizontal="center" vertical="center"/>
      <protection locked="0"/>
    </xf>
    <xf numFmtId="0" fontId="6" fillId="0" borderId="0" xfId="3" applyFont="1"/>
    <xf numFmtId="0" fontId="4" fillId="0" borderId="4" xfId="3" applyFont="1" applyBorder="1" applyAlignment="1">
      <alignment horizontal="center"/>
    </xf>
    <xf numFmtId="0" fontId="4" fillId="0" borderId="5" xfId="3" applyFont="1" applyBorder="1" applyAlignment="1">
      <alignment horizontal="center"/>
    </xf>
    <xf numFmtId="0" fontId="4" fillId="0" borderId="6" xfId="3" applyFont="1" applyBorder="1" applyAlignment="1">
      <alignment horizontal="center"/>
    </xf>
    <xf numFmtId="0" fontId="4" fillId="0" borderId="0" xfId="3" applyFont="1"/>
    <xf numFmtId="9" fontId="6" fillId="0" borderId="7" xfId="3" applyNumberFormat="1" applyFont="1" applyBorder="1"/>
    <xf numFmtId="9" fontId="6" fillId="0" borderId="1" xfId="3" applyNumberFormat="1" applyFont="1" applyBorder="1"/>
    <xf numFmtId="9" fontId="6" fillId="0" borderId="8" xfId="3" applyNumberFormat="1" applyFont="1" applyBorder="1"/>
    <xf numFmtId="0" fontId="4" fillId="0" borderId="9" xfId="3" applyFont="1" applyBorder="1" applyAlignment="1">
      <alignment horizontal="center"/>
    </xf>
    <xf numFmtId="0" fontId="4" fillId="0" borderId="10" xfId="3" applyFont="1" applyBorder="1" applyAlignment="1">
      <alignment horizontal="center"/>
    </xf>
    <xf numFmtId="0" fontId="4" fillId="0" borderId="11" xfId="3" applyFont="1" applyBorder="1" applyAlignment="1">
      <alignment horizontal="center"/>
    </xf>
    <xf numFmtId="0" fontId="4" fillId="0" borderId="12" xfId="3" applyFont="1" applyBorder="1" applyAlignment="1">
      <alignment horizontal="center"/>
    </xf>
    <xf numFmtId="0" fontId="4" fillId="0" borderId="13" xfId="3" applyFont="1" applyBorder="1" applyAlignment="1">
      <alignment horizontal="center"/>
    </xf>
    <xf numFmtId="0" fontId="6" fillId="0" borderId="14" xfId="3" applyFont="1" applyBorder="1"/>
    <xf numFmtId="4" fontId="6" fillId="0" borderId="15" xfId="3" applyNumberFormat="1" applyFont="1" applyBorder="1"/>
    <xf numFmtId="0" fontId="6" fillId="0" borderId="16" xfId="3" applyFont="1" applyBorder="1"/>
    <xf numFmtId="0" fontId="6" fillId="0" borderId="17" xfId="3" applyFont="1" applyBorder="1"/>
    <xf numFmtId="0" fontId="6" fillId="0" borderId="7" xfId="3" applyFont="1" applyBorder="1"/>
    <xf numFmtId="4" fontId="6" fillId="0" borderId="2" xfId="3" applyNumberFormat="1" applyFont="1" applyBorder="1"/>
    <xf numFmtId="0" fontId="6" fillId="0" borderId="1" xfId="3" applyFont="1" applyBorder="1"/>
    <xf numFmtId="0" fontId="6" fillId="0" borderId="8" xfId="3" applyFont="1" applyBorder="1"/>
    <xf numFmtId="0" fontId="6" fillId="0" borderId="18" xfId="3" applyFont="1" applyBorder="1"/>
    <xf numFmtId="4" fontId="6" fillId="0" borderId="19" xfId="3" applyNumberFormat="1" applyFont="1" applyBorder="1"/>
    <xf numFmtId="0" fontId="6" fillId="0" borderId="20" xfId="3" applyFont="1" applyBorder="1"/>
    <xf numFmtId="0" fontId="7" fillId="0" borderId="0" xfId="3"/>
    <xf numFmtId="0" fontId="10" fillId="0" borderId="0" xfId="4"/>
    <xf numFmtId="0" fontId="11" fillId="0" borderId="0" xfId="4" applyFont="1" applyAlignment="1">
      <alignment horizontal="right"/>
    </xf>
    <xf numFmtId="0" fontId="11" fillId="3" borderId="1" xfId="4" applyFont="1" applyFill="1" applyBorder="1" applyAlignment="1">
      <alignment horizontal="center"/>
    </xf>
    <xf numFmtId="0" fontId="12" fillId="0" borderId="0" xfId="4" applyFont="1"/>
    <xf numFmtId="0" fontId="11" fillId="0" borderId="23" xfId="4" applyFont="1" applyBorder="1" applyAlignment="1">
      <alignment horizontal="center"/>
    </xf>
    <xf numFmtId="0" fontId="11" fillId="0" borderId="24" xfId="4" applyFont="1" applyBorder="1" applyAlignment="1">
      <alignment horizontal="center"/>
    </xf>
    <xf numFmtId="0" fontId="11" fillId="0" borderId="25" xfId="4" applyFont="1" applyBorder="1" applyAlignment="1">
      <alignment horizontal="right"/>
    </xf>
    <xf numFmtId="0" fontId="14" fillId="0" borderId="0" xfId="4" applyFont="1"/>
    <xf numFmtId="2" fontId="10" fillId="0" borderId="26" xfId="4" applyNumberFormat="1" applyBorder="1"/>
    <xf numFmtId="2" fontId="10" fillId="0" borderId="27" xfId="4" applyNumberFormat="1" applyBorder="1"/>
    <xf numFmtId="164" fontId="10" fillId="0" borderId="27" xfId="4" applyNumberFormat="1" applyBorder="1" applyAlignment="1">
      <alignment horizontal="center"/>
    </xf>
    <xf numFmtId="2" fontId="10" fillId="3" borderId="28" xfId="4" applyNumberFormat="1" applyFill="1" applyBorder="1"/>
    <xf numFmtId="2" fontId="10" fillId="0" borderId="7" xfId="4" applyNumberFormat="1" applyBorder="1"/>
    <xf numFmtId="2" fontId="10" fillId="0" borderId="1" xfId="4" applyNumberFormat="1" applyBorder="1"/>
    <xf numFmtId="164" fontId="10" fillId="0" borderId="1" xfId="4" applyNumberFormat="1" applyBorder="1" applyAlignment="1">
      <alignment horizontal="center"/>
    </xf>
    <xf numFmtId="2" fontId="10" fillId="3" borderId="8" xfId="4" applyNumberFormat="1" applyFill="1" applyBorder="1"/>
    <xf numFmtId="0" fontId="10" fillId="0" borderId="23" xfId="4" applyBorder="1"/>
    <xf numFmtId="0" fontId="11" fillId="0" borderId="24" xfId="4" applyFont="1" applyBorder="1" applyAlignment="1">
      <alignment horizontal="right"/>
    </xf>
    <xf numFmtId="164" fontId="11" fillId="0" borderId="24" xfId="4" applyNumberFormat="1" applyFont="1" applyBorder="1"/>
    <xf numFmtId="2" fontId="11" fillId="0" borderId="25" xfId="4" applyNumberFormat="1" applyFont="1" applyBorder="1"/>
    <xf numFmtId="0" fontId="11" fillId="0" borderId="1" xfId="4" applyFont="1" applyBorder="1" applyAlignment="1">
      <alignment horizontal="right"/>
    </xf>
    <xf numFmtId="0" fontId="11" fillId="4" borderId="1" xfId="4" applyFont="1" applyFill="1" applyBorder="1"/>
    <xf numFmtId="0" fontId="11" fillId="0" borderId="1" xfId="4" applyFont="1" applyBorder="1"/>
    <xf numFmtId="0" fontId="11" fillId="5" borderId="1" xfId="4" applyFont="1" applyFill="1" applyBorder="1"/>
    <xf numFmtId="0" fontId="10" fillId="0" borderId="23" xfId="4" applyBorder="1" applyAlignment="1">
      <alignment horizontal="center"/>
    </xf>
    <xf numFmtId="0" fontId="10" fillId="0" borderId="24" xfId="4" applyBorder="1" applyAlignment="1">
      <alignment horizontal="center"/>
    </xf>
    <xf numFmtId="0" fontId="10" fillId="0" borderId="25" xfId="4" applyBorder="1" applyAlignment="1">
      <alignment horizontal="center"/>
    </xf>
    <xf numFmtId="0" fontId="10" fillId="4" borderId="27" xfId="4" applyFill="1" applyBorder="1"/>
    <xf numFmtId="0" fontId="10" fillId="5" borderId="28" xfId="4" applyFill="1" applyBorder="1"/>
    <xf numFmtId="0" fontId="10" fillId="4" borderId="1" xfId="4" applyFill="1" applyBorder="1"/>
    <xf numFmtId="0" fontId="10" fillId="5" borderId="8" xfId="4" applyFill="1" applyBorder="1"/>
    <xf numFmtId="0" fontId="10" fillId="4" borderId="12" xfId="4" applyFill="1" applyBorder="1"/>
    <xf numFmtId="0" fontId="10" fillId="5" borderId="13" xfId="4" applyFill="1" applyBorder="1"/>
    <xf numFmtId="0" fontId="10" fillId="0" borderId="24" xfId="4" applyBorder="1"/>
    <xf numFmtId="0" fontId="10" fillId="0" borderId="25" xfId="4" applyBorder="1"/>
    <xf numFmtId="0" fontId="17" fillId="0" borderId="0" xfId="5" applyFont="1" applyFill="1" applyAlignment="1" applyProtection="1">
      <alignment horizontal="center"/>
    </xf>
    <xf numFmtId="0" fontId="6" fillId="0" borderId="14" xfId="3" applyFont="1" applyFill="1" applyBorder="1"/>
    <xf numFmtId="0" fontId="18" fillId="0" borderId="30" xfId="2" applyFont="1" applyBorder="1" applyAlignment="1" applyProtection="1">
      <alignment vertical="center"/>
      <protection locked="0"/>
    </xf>
    <xf numFmtId="0" fontId="18" fillId="0" borderId="31" xfId="2" applyFont="1" applyBorder="1" applyAlignment="1" applyProtection="1">
      <alignment vertical="center"/>
      <protection locked="0"/>
    </xf>
    <xf numFmtId="0" fontId="2" fillId="0" borderId="29" xfId="0" applyFont="1" applyBorder="1"/>
    <xf numFmtId="0" fontId="2" fillId="0" borderId="30" xfId="0" applyFont="1" applyBorder="1"/>
    <xf numFmtId="0" fontId="6" fillId="6" borderId="14" xfId="3" applyFont="1" applyFill="1" applyBorder="1"/>
    <xf numFmtId="0" fontId="6" fillId="7" borderId="1" xfId="2" applyFont="1" applyFill="1" applyBorder="1" applyAlignment="1" applyProtection="1">
      <alignment vertical="center"/>
      <protection locked="0"/>
    </xf>
    <xf numFmtId="0" fontId="6" fillId="8" borderId="14" xfId="3" applyFont="1" applyFill="1" applyBorder="1"/>
    <xf numFmtId="4" fontId="6" fillId="8" borderId="22" xfId="3" applyNumberFormat="1" applyFont="1" applyFill="1" applyBorder="1"/>
    <xf numFmtId="0" fontId="6" fillId="8" borderId="21" xfId="3" applyFont="1" applyFill="1" applyBorder="1"/>
    <xf numFmtId="0" fontId="19" fillId="0" borderId="0" xfId="0" applyFont="1"/>
    <xf numFmtId="165" fontId="19" fillId="0" borderId="0" xfId="0" applyNumberFormat="1" applyFont="1"/>
    <xf numFmtId="44" fontId="19" fillId="9" borderId="0" xfId="1" applyFont="1" applyFill="1"/>
    <xf numFmtId="0" fontId="20" fillId="0" borderId="0" xfId="6" applyFont="1"/>
    <xf numFmtId="0" fontId="19" fillId="0" borderId="1" xfId="0" applyFont="1" applyBorder="1"/>
    <xf numFmtId="20" fontId="19" fillId="0" borderId="1" xfId="0" applyNumberFormat="1" applyFont="1" applyBorder="1"/>
    <xf numFmtId="0" fontId="21" fillId="0" borderId="1" xfId="6" quotePrefix="1" applyFont="1" applyBorder="1"/>
    <xf numFmtId="0" fontId="21" fillId="9" borderId="1" xfId="6" quotePrefix="1" applyFont="1" applyFill="1" applyBorder="1"/>
    <xf numFmtId="20" fontId="19" fillId="0" borderId="0" xfId="0" applyNumberFormat="1" applyFont="1"/>
    <xf numFmtId="166" fontId="0" fillId="0" borderId="0" xfId="0" applyNumberFormat="1"/>
    <xf numFmtId="0" fontId="21" fillId="9" borderId="12" xfId="6" quotePrefix="1" applyFont="1" applyFill="1" applyBorder="1"/>
    <xf numFmtId="0" fontId="19" fillId="0" borderId="0" xfId="0" applyFont="1" applyAlignment="1">
      <alignment horizontal="right"/>
    </xf>
    <xf numFmtId="0" fontId="19" fillId="0" borderId="22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22" fillId="0" borderId="0" xfId="6" applyFont="1"/>
    <xf numFmtId="20" fontId="10" fillId="0" borderId="1" xfId="6" applyNumberFormat="1" applyBorder="1"/>
    <xf numFmtId="0" fontId="23" fillId="0" borderId="1" xfId="0" applyFont="1" applyBorder="1"/>
    <xf numFmtId="0" fontId="10" fillId="0" borderId="1" xfId="6" quotePrefix="1" applyBorder="1"/>
    <xf numFmtId="20" fontId="23" fillId="0" borderId="0" xfId="0" applyNumberFormat="1" applyFont="1"/>
    <xf numFmtId="0" fontId="10" fillId="0" borderId="1" xfId="6" applyBorder="1"/>
    <xf numFmtId="0" fontId="23" fillId="0" borderId="0" xfId="0" applyFont="1"/>
    <xf numFmtId="0" fontId="24" fillId="0" borderId="0" xfId="0" applyFont="1" applyAlignment="1">
      <alignment horizontal="right"/>
    </xf>
    <xf numFmtId="0" fontId="25" fillId="0" borderId="0" xfId="7"/>
    <xf numFmtId="0" fontId="26" fillId="0" borderId="0" xfId="7" applyFont="1" applyAlignment="1">
      <alignment horizontal="center"/>
    </xf>
    <xf numFmtId="0" fontId="26" fillId="0" borderId="36" xfId="7" applyFont="1" applyFill="1" applyBorder="1" applyAlignment="1">
      <alignment horizontal="center"/>
    </xf>
    <xf numFmtId="0" fontId="26" fillId="0" borderId="1" xfId="7" applyFont="1" applyFill="1" applyBorder="1" applyAlignment="1">
      <alignment horizontal="center"/>
    </xf>
    <xf numFmtId="0" fontId="26" fillId="0" borderId="1" xfId="7" applyFont="1" applyFill="1" applyBorder="1"/>
    <xf numFmtId="0" fontId="25" fillId="0" borderId="0" xfId="7" applyFill="1"/>
    <xf numFmtId="0" fontId="26" fillId="0" borderId="35" xfId="7" applyFont="1" applyFill="1" applyBorder="1" applyAlignment="1">
      <alignment horizontal="center"/>
    </xf>
    <xf numFmtId="0" fontId="26" fillId="0" borderId="34" xfId="7" applyFont="1" applyFill="1" applyBorder="1" applyAlignment="1">
      <alignment horizontal="center"/>
    </xf>
    <xf numFmtId="0" fontId="4" fillId="0" borderId="0" xfId="7" applyFont="1" applyFill="1"/>
    <xf numFmtId="0" fontId="26" fillId="0" borderId="0" xfId="7" applyFont="1" applyFill="1"/>
    <xf numFmtId="0" fontId="26" fillId="0" borderId="23" xfId="7" applyFont="1" applyFill="1" applyBorder="1" applyAlignment="1">
      <alignment horizontal="center"/>
    </xf>
    <xf numFmtId="0" fontId="26" fillId="0" borderId="24" xfId="7" applyFont="1" applyFill="1" applyBorder="1" applyAlignment="1">
      <alignment horizontal="center"/>
    </xf>
    <xf numFmtId="0" fontId="26" fillId="0" borderId="25" xfId="7" applyFont="1" applyFill="1" applyBorder="1" applyAlignment="1">
      <alignment horizontal="center"/>
    </xf>
    <xf numFmtId="0" fontId="26" fillId="0" borderId="23" xfId="7" applyFont="1" applyFill="1" applyBorder="1"/>
    <xf numFmtId="0" fontId="26" fillId="0" borderId="25" xfId="7" applyFont="1" applyFill="1" applyBorder="1"/>
    <xf numFmtId="0" fontId="26" fillId="0" borderId="14" xfId="7" applyFont="1" applyFill="1" applyBorder="1"/>
    <xf numFmtId="0" fontId="25" fillId="0" borderId="16" xfId="7" applyFill="1" applyBorder="1" applyAlignment="1">
      <alignment horizontal="center"/>
    </xf>
    <xf numFmtId="2" fontId="25" fillId="0" borderId="16" xfId="7" applyNumberFormat="1" applyFill="1" applyBorder="1"/>
    <xf numFmtId="2" fontId="25" fillId="0" borderId="17" xfId="7" applyNumberFormat="1" applyFill="1" applyBorder="1"/>
    <xf numFmtId="0" fontId="26" fillId="0" borderId="26" xfId="7" applyFont="1" applyFill="1" applyBorder="1"/>
    <xf numFmtId="0" fontId="25" fillId="0" borderId="27" xfId="7" applyFill="1" applyBorder="1" applyAlignment="1">
      <alignment horizontal="right"/>
    </xf>
    <xf numFmtId="0" fontId="25" fillId="0" borderId="28" xfId="7" applyFill="1" applyBorder="1" applyAlignment="1">
      <alignment horizontal="right"/>
    </xf>
    <xf numFmtId="0" fontId="26" fillId="0" borderId="7" xfId="7" applyFont="1" applyFill="1" applyBorder="1"/>
    <xf numFmtId="0" fontId="25" fillId="0" borderId="1" xfId="7" applyFill="1" applyBorder="1" applyAlignment="1">
      <alignment horizontal="center"/>
    </xf>
    <xf numFmtId="2" fontId="25" fillId="0" borderId="1" xfId="7" applyNumberFormat="1" applyFill="1" applyBorder="1"/>
    <xf numFmtId="2" fontId="25" fillId="0" borderId="8" xfId="7" applyNumberFormat="1" applyFill="1" applyBorder="1"/>
    <xf numFmtId="0" fontId="25" fillId="0" borderId="1" xfId="7" applyFill="1" applyBorder="1" applyAlignment="1">
      <alignment horizontal="right"/>
    </xf>
    <xf numFmtId="0" fontId="25" fillId="0" borderId="8" xfId="7" applyFill="1" applyBorder="1" applyAlignment="1">
      <alignment horizontal="right"/>
    </xf>
    <xf numFmtId="0" fontId="26" fillId="0" borderId="11" xfId="7" applyFont="1" applyFill="1" applyBorder="1"/>
    <xf numFmtId="0" fontId="25" fillId="0" borderId="12" xfId="7" applyFill="1" applyBorder="1" applyAlignment="1">
      <alignment horizontal="right"/>
    </xf>
    <xf numFmtId="0" fontId="25" fillId="0" borderId="13" xfId="7" applyFill="1" applyBorder="1" applyAlignment="1">
      <alignment horizontal="right"/>
    </xf>
    <xf numFmtId="0" fontId="26" fillId="0" borderId="24" xfId="7" applyFont="1" applyFill="1" applyBorder="1"/>
    <xf numFmtId="0" fontId="26" fillId="0" borderId="33" xfId="7" applyFont="1" applyFill="1" applyBorder="1" applyAlignment="1">
      <alignment horizontal="right"/>
    </xf>
    <xf numFmtId="2" fontId="26" fillId="0" borderId="32" xfId="7" applyNumberFormat="1" applyFont="1" applyFill="1" applyBorder="1"/>
    <xf numFmtId="0" fontId="27" fillId="0" borderId="0" xfId="8"/>
    <xf numFmtId="0" fontId="28" fillId="0" borderId="37" xfId="9" applyFont="1" applyBorder="1" applyAlignment="1">
      <alignment horizontal="left" vertical="top" wrapText="1"/>
    </xf>
    <xf numFmtId="0" fontId="28" fillId="0" borderId="38" xfId="10" applyFont="1" applyBorder="1" applyAlignment="1">
      <alignment horizontal="left" vertical="top" wrapText="1"/>
    </xf>
    <xf numFmtId="167" fontId="28" fillId="0" borderId="38" xfId="11" applyNumberFormat="1" applyFont="1" applyBorder="1" applyAlignment="1">
      <alignment horizontal="right" vertical="top"/>
    </xf>
    <xf numFmtId="167" fontId="28" fillId="0" borderId="39" xfId="12" applyNumberFormat="1" applyFont="1" applyBorder="1" applyAlignment="1">
      <alignment horizontal="right" vertical="top"/>
    </xf>
    <xf numFmtId="0" fontId="29" fillId="0" borderId="40" xfId="13" applyFont="1" applyBorder="1" applyAlignment="1">
      <alignment horizontal="center" wrapText="1"/>
    </xf>
    <xf numFmtId="0" fontId="28" fillId="0" borderId="41" xfId="14" applyFont="1" applyBorder="1" applyAlignment="1">
      <alignment horizontal="left" vertical="top" wrapText="1"/>
    </xf>
    <xf numFmtId="0" fontId="28" fillId="0" borderId="42" xfId="15" applyFont="1" applyBorder="1" applyAlignment="1">
      <alignment horizontal="left" vertical="top" wrapText="1"/>
    </xf>
    <xf numFmtId="167" fontId="28" fillId="0" borderId="42" xfId="16" applyNumberFormat="1" applyFont="1" applyBorder="1" applyAlignment="1">
      <alignment horizontal="right" vertical="top"/>
    </xf>
    <xf numFmtId="167" fontId="28" fillId="0" borderId="43" xfId="17" applyNumberFormat="1" applyFont="1" applyBorder="1" applyAlignment="1">
      <alignment horizontal="right" vertical="top"/>
    </xf>
    <xf numFmtId="168" fontId="28" fillId="0" borderId="41" xfId="18" applyNumberFormat="1" applyFont="1" applyBorder="1" applyAlignment="1">
      <alignment horizontal="right" vertical="top"/>
    </xf>
    <xf numFmtId="168" fontId="28" fillId="0" borderId="42" xfId="19" applyNumberFormat="1" applyFont="1" applyBorder="1" applyAlignment="1">
      <alignment horizontal="right" vertical="top"/>
    </xf>
    <xf numFmtId="168" fontId="28" fillId="0" borderId="43" xfId="20" applyNumberFormat="1" applyFont="1" applyBorder="1" applyAlignment="1">
      <alignment horizontal="right" vertical="top"/>
    </xf>
    <xf numFmtId="167" fontId="28" fillId="0" borderId="44" xfId="21" applyNumberFormat="1" applyFont="1" applyBorder="1" applyAlignment="1">
      <alignment horizontal="right" vertical="top"/>
    </xf>
    <xf numFmtId="167" fontId="28" fillId="0" borderId="45" xfId="22" applyNumberFormat="1" applyFont="1" applyBorder="1" applyAlignment="1">
      <alignment horizontal="right" vertical="top"/>
    </xf>
    <xf numFmtId="167" fontId="28" fillId="0" borderId="46" xfId="23" applyNumberFormat="1" applyFont="1" applyBorder="1" applyAlignment="1">
      <alignment horizontal="right" vertical="top"/>
    </xf>
    <xf numFmtId="0" fontId="29" fillId="10" borderId="47" xfId="24" applyFont="1" applyFill="1" applyBorder="1" applyAlignment="1">
      <alignment horizontal="left" vertical="top" wrapText="1"/>
    </xf>
    <xf numFmtId="0" fontId="29" fillId="10" borderId="48" xfId="25" applyFont="1" applyFill="1" applyBorder="1" applyAlignment="1">
      <alignment horizontal="left" vertical="top" wrapText="1"/>
    </xf>
    <xf numFmtId="0" fontId="29" fillId="10" borderId="49" xfId="26" applyFont="1" applyFill="1" applyBorder="1" applyAlignment="1">
      <alignment horizontal="left" vertical="top" wrapText="1"/>
    </xf>
    <xf numFmtId="0" fontId="29" fillId="0" borderId="50" xfId="27" applyFont="1" applyBorder="1" applyAlignment="1">
      <alignment horizontal="left" wrapText="1"/>
    </xf>
    <xf numFmtId="0" fontId="29" fillId="10" borderId="47" xfId="28" applyFont="1" applyFill="1" applyBorder="1" applyAlignment="1">
      <alignment horizontal="left" vertical="top" wrapText="1"/>
    </xf>
    <xf numFmtId="0" fontId="29" fillId="10" borderId="48" xfId="29" applyFont="1" applyFill="1" applyBorder="1" applyAlignment="1">
      <alignment horizontal="left" vertical="top" wrapText="1"/>
    </xf>
    <xf numFmtId="0" fontId="29" fillId="10" borderId="51" xfId="30" applyFont="1" applyFill="1" applyBorder="1" applyAlignment="1">
      <alignment horizontal="left" vertical="top" wrapText="1"/>
    </xf>
    <xf numFmtId="0" fontId="29" fillId="0" borderId="50" xfId="31" applyFont="1" applyBorder="1" applyAlignment="1">
      <alignment horizontal="left" wrapText="1"/>
    </xf>
    <xf numFmtId="0" fontId="28" fillId="0" borderId="52" xfId="32" applyFont="1" applyBorder="1" applyAlignment="1">
      <alignment horizontal="left" vertical="top" wrapText="1"/>
    </xf>
    <xf numFmtId="0" fontId="28" fillId="0" borderId="53" xfId="33" applyFont="1" applyBorder="1" applyAlignment="1">
      <alignment horizontal="left" vertical="top" wrapText="1"/>
    </xf>
    <xf numFmtId="168" fontId="28" fillId="0" borderId="53" xfId="34" applyNumberFormat="1" applyFont="1" applyBorder="1" applyAlignment="1">
      <alignment horizontal="right" vertical="top"/>
    </xf>
    <xf numFmtId="167" fontId="28" fillId="0" borderId="54" xfId="35" applyNumberFormat="1" applyFont="1" applyBorder="1" applyAlignment="1">
      <alignment horizontal="right" vertical="top"/>
    </xf>
    <xf numFmtId="0" fontId="29" fillId="10" borderId="55" xfId="36" applyFont="1" applyFill="1" applyBorder="1" applyAlignment="1">
      <alignment horizontal="left" vertical="top" wrapText="1"/>
    </xf>
    <xf numFmtId="0" fontId="29" fillId="10" borderId="55" xfId="37" applyFont="1" applyFill="1" applyBorder="1" applyAlignment="1">
      <alignment horizontal="left" vertical="top" wrapText="1"/>
    </xf>
    <xf numFmtId="0" fontId="30" fillId="0" borderId="0" xfId="38" applyFont="1" applyAlignment="1">
      <alignment horizontal="center" vertical="center" wrapText="1"/>
    </xf>
    <xf numFmtId="0" fontId="30" fillId="0" borderId="0" xfId="39" applyFont="1" applyAlignment="1">
      <alignment horizontal="center" vertical="center" wrapText="1"/>
    </xf>
    <xf numFmtId="0" fontId="30" fillId="0" borderId="0" xfId="40" applyFont="1" applyAlignment="1">
      <alignment horizontal="center" vertical="center" wrapText="1"/>
    </xf>
    <xf numFmtId="0" fontId="31" fillId="0" borderId="0" xfId="41"/>
    <xf numFmtId="0" fontId="25" fillId="0" borderId="56" xfId="41" applyFont="1" applyBorder="1"/>
    <xf numFmtId="0" fontId="25" fillId="0" borderId="57" xfId="41" applyFont="1" applyBorder="1"/>
    <xf numFmtId="0" fontId="31" fillId="0" borderId="57" xfId="41" applyBorder="1"/>
    <xf numFmtId="0" fontId="32" fillId="11" borderId="5" xfId="41" applyFont="1" applyFill="1" applyBorder="1"/>
    <xf numFmtId="0" fontId="32" fillId="11" borderId="4" xfId="41" applyFont="1" applyFill="1" applyBorder="1"/>
    <xf numFmtId="0" fontId="33" fillId="0" borderId="0" xfId="42"/>
    <xf numFmtId="0" fontId="33" fillId="0" borderId="0" xfId="42" applyAlignment="1">
      <alignment horizontal="center"/>
    </xf>
    <xf numFmtId="0" fontId="34" fillId="0" borderId="0" xfId="42" applyFont="1"/>
    <xf numFmtId="0" fontId="35" fillId="0" borderId="0" xfId="42" applyFont="1"/>
    <xf numFmtId="1" fontId="33" fillId="0" borderId="0" xfId="42" applyNumberFormat="1"/>
    <xf numFmtId="0" fontId="36" fillId="0" borderId="0" xfId="42" applyFont="1"/>
    <xf numFmtId="0" fontId="33" fillId="0" borderId="0" xfId="42" quotePrefix="1"/>
    <xf numFmtId="0" fontId="37" fillId="0" borderId="0" xfId="42" applyFont="1"/>
    <xf numFmtId="16" fontId="33" fillId="0" borderId="0" xfId="42" applyNumberFormat="1"/>
    <xf numFmtId="16" fontId="33" fillId="0" borderId="0" xfId="42" quotePrefix="1" applyNumberFormat="1"/>
    <xf numFmtId="0" fontId="38" fillId="0" borderId="0" xfId="42" applyFont="1" applyAlignment="1">
      <alignment horizontal="center"/>
    </xf>
    <xf numFmtId="0" fontId="33" fillId="0" borderId="0" xfId="42" quotePrefix="1" applyAlignment="1">
      <alignment horizontal="center"/>
    </xf>
    <xf numFmtId="17" fontId="33" fillId="0" borderId="0" xfId="42" quotePrefix="1" applyNumberFormat="1"/>
    <xf numFmtId="0" fontId="39" fillId="0" borderId="0" xfId="42" applyFont="1"/>
    <xf numFmtId="9" fontId="39" fillId="2" borderId="0" xfId="42" applyNumberFormat="1" applyFont="1" applyFill="1" applyAlignment="1">
      <alignment horizontal="center" wrapText="1"/>
    </xf>
    <xf numFmtId="0" fontId="39" fillId="2" borderId="0" xfId="42" applyFont="1" applyFill="1" applyAlignment="1">
      <alignment horizontal="center" wrapText="1"/>
    </xf>
    <xf numFmtId="0" fontId="39" fillId="2" borderId="0" xfId="42" applyFont="1" applyFill="1" applyAlignment="1">
      <alignment horizontal="center"/>
    </xf>
    <xf numFmtId="0" fontId="39" fillId="2" borderId="0" xfId="42" applyFont="1" applyFill="1" applyAlignment="1">
      <alignment horizontal="left"/>
    </xf>
    <xf numFmtId="0" fontId="40" fillId="0" borderId="0" xfId="41" applyFont="1"/>
    <xf numFmtId="0" fontId="40" fillId="0" borderId="0" xfId="41" applyFont="1" applyAlignment="1">
      <alignment horizontal="center"/>
    </xf>
    <xf numFmtId="0" fontId="41" fillId="0" borderId="0" xfId="41" applyFont="1"/>
    <xf numFmtId="0" fontId="41" fillId="0" borderId="0" xfId="41" applyFont="1" applyAlignment="1">
      <alignment horizontal="center"/>
    </xf>
    <xf numFmtId="169" fontId="40" fillId="0" borderId="0" xfId="41" applyNumberFormat="1" applyFont="1"/>
    <xf numFmtId="38" fontId="23" fillId="0" borderId="0" xfId="43" applyNumberFormat="1" applyFont="1"/>
    <xf numFmtId="14" fontId="40" fillId="0" borderId="0" xfId="41" applyNumberFormat="1" applyFont="1"/>
    <xf numFmtId="0" fontId="6" fillId="0" borderId="0" xfId="44" applyFont="1"/>
    <xf numFmtId="0" fontId="6" fillId="0" borderId="0" xfId="44" applyFont="1" applyAlignment="1">
      <alignment horizontal="right"/>
    </xf>
    <xf numFmtId="0" fontId="6" fillId="0" borderId="0" xfId="44" applyFont="1" applyAlignment="1">
      <alignment wrapText="1"/>
    </xf>
    <xf numFmtId="0" fontId="6" fillId="0" borderId="0" xfId="44" applyFont="1" applyAlignment="1">
      <alignment horizontal="right" wrapText="1"/>
    </xf>
    <xf numFmtId="0" fontId="6" fillId="0" borderId="0" xfId="44" applyFont="1" applyAlignment="1">
      <alignment horizontal="left"/>
    </xf>
    <xf numFmtId="0" fontId="4" fillId="0" borderId="1" xfId="44" applyFont="1" applyFill="1" applyBorder="1" applyAlignment="1">
      <alignment horizontal="center" vertical="center" wrapText="1"/>
    </xf>
    <xf numFmtId="0" fontId="4" fillId="0" borderId="0" xfId="44" applyFont="1" applyFill="1" applyAlignment="1">
      <alignment horizontal="right" vertical="center" wrapText="1"/>
    </xf>
    <xf numFmtId="0" fontId="6" fillId="0" borderId="0" xfId="44" applyFont="1" applyFill="1" applyAlignment="1">
      <alignment horizontal="right"/>
    </xf>
    <xf numFmtId="0" fontId="6" fillId="0" borderId="1" xfId="44" applyFont="1" applyFill="1" applyBorder="1" applyAlignment="1">
      <alignment horizontal="right"/>
    </xf>
    <xf numFmtId="0" fontId="6" fillId="0" borderId="0" xfId="44" applyFont="1" applyFill="1" applyAlignment="1">
      <alignment horizontal="left"/>
    </xf>
    <xf numFmtId="0" fontId="4" fillId="0" borderId="0" xfId="44" applyFont="1" applyFill="1" applyAlignment="1">
      <alignment horizontal="left"/>
    </xf>
    <xf numFmtId="0" fontId="4" fillId="0" borderId="0" xfId="44" applyFont="1" applyFill="1" applyAlignment="1">
      <alignment horizontal="right"/>
    </xf>
    <xf numFmtId="0" fontId="42" fillId="0" borderId="0" xfId="44" applyFont="1" applyFill="1"/>
    <xf numFmtId="0" fontId="6" fillId="0" borderId="0" xfId="44" applyFont="1" applyFill="1"/>
    <xf numFmtId="0" fontId="6" fillId="0" borderId="1" xfId="44" applyFont="1" applyFill="1" applyBorder="1" applyAlignment="1">
      <alignment horizontal="right" wrapText="1"/>
    </xf>
    <xf numFmtId="0" fontId="42" fillId="0" borderId="1" xfId="44" applyFont="1" applyFill="1" applyBorder="1"/>
    <xf numFmtId="0" fontId="6" fillId="0" borderId="0" xfId="44" applyFont="1" applyFill="1" applyAlignment="1">
      <alignment horizontal="right" wrapText="1"/>
    </xf>
    <xf numFmtId="0" fontId="43" fillId="0" borderId="0" xfId="44" applyFont="1" applyFill="1" applyAlignment="1">
      <alignment horizontal="right" vertical="center" wrapText="1"/>
    </xf>
    <xf numFmtId="0" fontId="6" fillId="0" borderId="0" xfId="44" applyFont="1" applyFill="1" applyAlignment="1">
      <alignment wrapText="1"/>
    </xf>
    <xf numFmtId="2" fontId="6" fillId="0" borderId="1" xfId="44" applyNumberFormat="1" applyFont="1" applyFill="1" applyBorder="1" applyAlignment="1">
      <alignment horizontal="right"/>
    </xf>
    <xf numFmtId="0" fontId="45" fillId="0" borderId="0" xfId="7" applyFont="1"/>
    <xf numFmtId="0" fontId="45" fillId="0" borderId="0" xfId="7" applyFont="1" applyAlignment="1">
      <alignment horizontal="center"/>
    </xf>
    <xf numFmtId="170" fontId="45" fillId="0" borderId="0" xfId="7" applyNumberFormat="1" applyFont="1"/>
    <xf numFmtId="0" fontId="45" fillId="0" borderId="0" xfId="7" quotePrefix="1" applyFont="1"/>
  </cellXfs>
  <cellStyles count="46">
    <cellStyle name="Comma 2" xfId="43" xr:uid="{E7CADEE0-3949-4C33-ADE1-C1DA9E63199E}"/>
    <cellStyle name="Currency" xfId="1" builtinId="4"/>
    <cellStyle name="Hyperlink_TABELID" xfId="5" xr:uid="{17E03556-E391-4A23-BEDE-EFAA808D3DB6}"/>
    <cellStyle name="Normal" xfId="0" builtinId="0"/>
    <cellStyle name="Normal 2" xfId="7" xr:uid="{4FAD33A8-4B79-4863-BF31-97E683D2D00A}"/>
    <cellStyle name="Normal 2 2" xfId="41" xr:uid="{7461379E-A208-4D69-BB1A-F68EBE4C4977}"/>
    <cellStyle name="Normal 3" xfId="2" xr:uid="{E967225A-87DD-4BA9-B2A7-1DE406F9DC67}"/>
    <cellStyle name="Normal 4" xfId="8" xr:uid="{FFE5D12B-A3B4-40FD-B80E-7001E5F75637}"/>
    <cellStyle name="Normal 4 2" xfId="45" xr:uid="{8FC37E17-2C4E-4A9E-8B86-16B06712BB54}"/>
    <cellStyle name="Normal_aeg" xfId="6" xr:uid="{B073A14F-71E4-48A7-8041-4D15CA5EA149}"/>
    <cellStyle name="Normal_Allahindlus" xfId="3" xr:uid="{26F72B08-F9D7-40E8-9700-0E5E08D98C3D}"/>
    <cellStyle name="Normal_ARUANNE" xfId="42" xr:uid="{66830E78-3EFF-4E38-8850-0F8D4A728D03}"/>
    <cellStyle name="Normal_if1" xfId="44" xr:uid="{7C1AB5CD-D5BA-4D64-9D2E-CEEBB6A87BC3}"/>
    <cellStyle name="Normal_TABELID" xfId="4" xr:uid="{F706598E-05A0-45C1-898D-9E57C2DD542A}"/>
    <cellStyle name="style1570097969190" xfId="39" xr:uid="{8106AB73-6985-4619-A047-770EAA8678DF}"/>
    <cellStyle name="style1570097969268" xfId="38" xr:uid="{795F410C-E74C-45B4-A24E-AE56EBC741D9}"/>
    <cellStyle name="style1570097969346" xfId="40" xr:uid="{27448148-01CA-4F5A-A1AF-5A50B2CD210B}"/>
    <cellStyle name="style1570097969409" xfId="31" xr:uid="{B8199CE4-AE3B-4A89-BC71-E05E27205DEA}"/>
    <cellStyle name="style1570097969471" xfId="27" xr:uid="{933B5942-54E0-4A03-8A3D-697D8B3B9CB1}"/>
    <cellStyle name="style1570097969534" xfId="13" xr:uid="{08A39900-E17F-4893-ADC1-4D3AA6722F83}"/>
    <cellStyle name="style1570097969784" xfId="29" xr:uid="{1A282454-B8B5-47B2-BFDC-53393BEB79C3}"/>
    <cellStyle name="style1570097969846" xfId="28" xr:uid="{7B662FAB-7213-4BD7-85C8-49CB5A78B447}"/>
    <cellStyle name="style1570097969909" xfId="30" xr:uid="{B8989ED6-D087-4F6A-B45A-BE502B132D87}"/>
    <cellStyle name="style1570097969971" xfId="26" xr:uid="{690C45AE-8F11-4F80-A1B5-E2526E980106}"/>
    <cellStyle name="style1570097970018" xfId="25" xr:uid="{7CB363C1-0EE7-4BB9-B5C2-EB5155466EC0}"/>
    <cellStyle name="style1570097970081" xfId="24" xr:uid="{9FE4F400-31D3-433E-9B0C-F4270ED4E8BA}"/>
    <cellStyle name="style1570097970174" xfId="37" xr:uid="{0C843EF2-8155-4570-936B-B8AC218E17EE}"/>
    <cellStyle name="style1570097970237" xfId="36" xr:uid="{36DF7581-699A-4C27-BFE7-73358ACC54D0}"/>
    <cellStyle name="style1570097970299" xfId="23" xr:uid="{5EEEF648-50D8-4CBA-B744-626233F1659F}"/>
    <cellStyle name="style1570097970362" xfId="20" xr:uid="{DAD0164E-C567-4E64-A46E-B7D79DBF956C}"/>
    <cellStyle name="style1570097970409" xfId="17" xr:uid="{1FAA1D54-8A2A-4A25-AC53-095E163A565B}"/>
    <cellStyle name="style1570097970456" xfId="12" xr:uid="{ABF24124-F4D2-487D-97F3-8F72324AEDDC}"/>
    <cellStyle name="style1570097970518" xfId="22" xr:uid="{616B98B6-C1AD-4C9A-B00D-72758C4F6684}"/>
    <cellStyle name="style1570097970565" xfId="19" xr:uid="{5032DE66-5D23-4429-B34E-D88EB41969BD}"/>
    <cellStyle name="style1570097970627" xfId="16" xr:uid="{7FD4231A-36F3-4126-BAB1-0D056C99A2DC}"/>
    <cellStyle name="style1570097970659" xfId="15" xr:uid="{F109D5B7-CFAC-440F-B7B9-0140B0C2B247}"/>
    <cellStyle name="style1570097970705" xfId="10" xr:uid="{7F5FC074-904E-46A0-B7FF-9C89D069C9C8}"/>
    <cellStyle name="style1570097970752" xfId="21" xr:uid="{E58E9CAA-0BCD-4141-81EB-FFC709804FE1}"/>
    <cellStyle name="style1570097970815" xfId="18" xr:uid="{3FDDC893-50B9-4FF1-B543-350D7D6CE76B}"/>
    <cellStyle name="style1570097970877" xfId="14" xr:uid="{CF273EB5-33E6-4A0B-9CD8-7EC05FFF81A2}"/>
    <cellStyle name="style1570097970909" xfId="9" xr:uid="{3A3AC4F5-7A43-4021-B7D0-37B577803681}"/>
    <cellStyle name="style1570097970971" xfId="11" xr:uid="{0826335D-36C0-4E38-9DAE-B869C09D46F0}"/>
    <cellStyle name="style1570097971049" xfId="35" xr:uid="{2E5CF430-D036-476D-A8D0-898C238451DB}"/>
    <cellStyle name="style1570097971112" xfId="34" xr:uid="{0BEAFF52-01FE-422A-8E31-799C7C3C9B8C}"/>
    <cellStyle name="style1570097971174" xfId="33" xr:uid="{CBD3D222-5A48-41A3-8036-7069169EAE79}"/>
    <cellStyle name="style1570097971221" xfId="32" xr:uid="{A1B3D8B4-C217-43E0-88FE-AB582D3B30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vmlDrawing3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243840</xdr:colOff>
          <xdr:row>4</xdr:row>
          <xdr:rowOff>83820</xdr:rowOff>
        </xdr:from>
        <xdr:to>
          <xdr:col>3</xdr:col>
          <xdr:colOff>251460</xdr:colOff>
          <xdr:row>4</xdr:row>
          <xdr:rowOff>388620</xdr:rowOff>
        </xdr:to>
        <xdr:sp macro="" textlink="">
          <xdr:nvSpPr>
            <xdr:cNvPr id="1033" name="Object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9F8C7C19-531D-4C37-B833-783A1538D2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5000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5</xdr:row>
          <xdr:rowOff>53340</xdr:rowOff>
        </xdr:from>
        <xdr:to>
          <xdr:col>3</xdr:col>
          <xdr:colOff>297180</xdr:colOff>
          <xdr:row>5</xdr:row>
          <xdr:rowOff>388620</xdr:rowOff>
        </xdr:to>
        <xdr:sp macro="" textlink="">
          <xdr:nvSpPr>
            <xdr:cNvPr id="1034" name="Object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8666CDC6-1F8C-4DE4-A8CA-A2FD5C44DD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274320</xdr:colOff>
          <xdr:row>6</xdr:row>
          <xdr:rowOff>30480</xdr:rowOff>
        </xdr:from>
        <xdr:to>
          <xdr:col>3</xdr:col>
          <xdr:colOff>388620</xdr:colOff>
          <xdr:row>7</xdr:row>
          <xdr:rowOff>7620</xdr:rowOff>
        </xdr:to>
        <xdr:sp macro="" textlink="">
          <xdr:nvSpPr>
            <xdr:cNvPr id="1035" name="Object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267B87C9-2C4D-4659-9208-A7887A42DC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7</xdr:row>
          <xdr:rowOff>60960</xdr:rowOff>
        </xdr:from>
        <xdr:to>
          <xdr:col>3</xdr:col>
          <xdr:colOff>457200</xdr:colOff>
          <xdr:row>8</xdr:row>
          <xdr:rowOff>7620</xdr:rowOff>
        </xdr:to>
        <xdr:sp macro="" textlink="">
          <xdr:nvSpPr>
            <xdr:cNvPr id="1036" name="Object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5F926BD8-4FBD-43E5-B5C6-B1C7A44F3F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8</xdr:row>
          <xdr:rowOff>0</xdr:rowOff>
        </xdr:from>
        <xdr:to>
          <xdr:col>3</xdr:col>
          <xdr:colOff>563878</xdr:colOff>
          <xdr:row>8</xdr:row>
          <xdr:rowOff>411479</xdr:rowOff>
        </xdr:to>
        <xdr:sp macro="" textlink="">
          <xdr:nvSpPr>
            <xdr:cNvPr id="1037" name="Object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8527F9C6-6706-4A8C-AAB7-F3B809F68C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236220</xdr:colOff>
          <xdr:row>9</xdr:row>
          <xdr:rowOff>53340</xdr:rowOff>
        </xdr:from>
        <xdr:to>
          <xdr:col>3</xdr:col>
          <xdr:colOff>655320</xdr:colOff>
          <xdr:row>9</xdr:row>
          <xdr:rowOff>381000</xdr:rowOff>
        </xdr:to>
        <xdr:sp macro="" textlink="">
          <xdr:nvSpPr>
            <xdr:cNvPr id="1038" name="Object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4A55263E-3F05-458C-8DCA-1B4EDA87E4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11</xdr:row>
          <xdr:rowOff>30480</xdr:rowOff>
        </xdr:from>
        <xdr:to>
          <xdr:col>3</xdr:col>
          <xdr:colOff>754380</xdr:colOff>
          <xdr:row>11</xdr:row>
          <xdr:rowOff>388620</xdr:rowOff>
        </xdr:to>
        <xdr:sp macro="" textlink="">
          <xdr:nvSpPr>
            <xdr:cNvPr id="1039" name="Object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5637A129-C075-4AFB-B32A-579418C0A8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137160</xdr:colOff>
          <xdr:row>9</xdr:row>
          <xdr:rowOff>411480</xdr:rowOff>
        </xdr:from>
        <xdr:to>
          <xdr:col>3</xdr:col>
          <xdr:colOff>457200</xdr:colOff>
          <xdr:row>10</xdr:row>
          <xdr:rowOff>410044</xdr:rowOff>
        </xdr:to>
        <xdr:sp macro="" textlink="">
          <xdr:nvSpPr>
            <xdr:cNvPr id="1040" name="Object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7442A650-80D8-4C80-AB7D-7005E05925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205740</xdr:colOff>
          <xdr:row>12</xdr:row>
          <xdr:rowOff>30480</xdr:rowOff>
        </xdr:from>
        <xdr:to>
          <xdr:col>3</xdr:col>
          <xdr:colOff>746760</xdr:colOff>
          <xdr:row>12</xdr:row>
          <xdr:rowOff>548640</xdr:rowOff>
        </xdr:to>
        <xdr:sp macro="" textlink="">
          <xdr:nvSpPr>
            <xdr:cNvPr id="1041" name="Object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2B70CC15-3F77-4218-A0D6-50194D0F18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40105</xdr:colOff>
      <xdr:row>0</xdr:row>
      <xdr:rowOff>30079</xdr:rowOff>
    </xdr:from>
    <xdr:ext cx="9476701" cy="6038159"/>
    <xdr:pic>
      <xdr:nvPicPr>
        <xdr:cNvPr id="2" name="Picture 1">
          <a:extLst>
            <a:ext uri="{FF2B5EF4-FFF2-40B4-BE49-F238E27FC236}">
              <a16:creationId xmlns:a16="http://schemas.microsoft.com/office/drawing/2014/main" id="{C2C2B348-5249-476B-A56A-56E485F1C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5705" y="30079"/>
          <a:ext cx="9476701" cy="6038159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Harjutus_4_Ajaandmed_avaldised_funktsioonid_teksti_valemid_avaldised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Harjutus_6_Otsimis_viitamisfunktsioonid_tabelite_sidumi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itel"/>
      <sheetName val="Aeg"/>
      <sheetName val="Tasu"/>
      <sheetName val="Tekst"/>
      <sheetName val="Isikukood"/>
      <sheetName val="Lisad"/>
      <sheetName val="TekstFun"/>
      <sheetName val="AegFun"/>
    </sheetNames>
    <sheetDataSet>
      <sheetData sheetId="0" refreshError="1"/>
      <sheetData sheetId="1">
        <row r="14">
          <cell r="C14">
            <v>46409</v>
          </cell>
        </row>
        <row r="15">
          <cell r="C15">
            <v>364.30076724536775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itel"/>
      <sheetName val="Sõnastik"/>
      <sheetName val="Index&amp;Match"/>
      <sheetName val="VLookup&amp;Lookup"/>
      <sheetName val="Vahemik"/>
      <sheetName val="Arve"/>
      <sheetName val="Kaubad"/>
      <sheetName val="Palgid"/>
      <sheetName val="Hinnakiri"/>
      <sheetName val="FunctionIfS "/>
      <sheetName val="Lisad"/>
      <sheetName val="INDEX"/>
      <sheetName val="abi "/>
      <sheetName val="MATCH"/>
      <sheetName val="VHlookup"/>
      <sheetName val="Hinnakirjad"/>
      <sheetName val="Tabel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7">
          <cell r="B7" t="str">
            <v>46106104217</v>
          </cell>
        </row>
        <row r="8">
          <cell r="B8">
            <v>46001280262</v>
          </cell>
        </row>
        <row r="9">
          <cell r="B9">
            <v>46910080242</v>
          </cell>
        </row>
        <row r="10">
          <cell r="B10">
            <v>46910080242</v>
          </cell>
        </row>
        <row r="11">
          <cell r="B11">
            <v>46709170210</v>
          </cell>
        </row>
        <row r="12">
          <cell r="B12">
            <v>46706286617</v>
          </cell>
        </row>
        <row r="13">
          <cell r="B13">
            <v>46701090320</v>
          </cell>
        </row>
        <row r="14">
          <cell r="B14">
            <v>46406030344</v>
          </cell>
        </row>
        <row r="15">
          <cell r="B15">
            <v>46307060343</v>
          </cell>
        </row>
        <row r="16">
          <cell r="B16">
            <v>46210102721</v>
          </cell>
        </row>
        <row r="17">
          <cell r="B17">
            <v>46203262729</v>
          </cell>
        </row>
        <row r="18">
          <cell r="B18" t="str">
            <v>44907076017</v>
          </cell>
        </row>
        <row r="19">
          <cell r="B19" t="str">
            <v>38603292719</v>
          </cell>
        </row>
        <row r="20">
          <cell r="B20" t="str">
            <v>38601100222</v>
          </cell>
        </row>
        <row r="21">
          <cell r="B21">
            <v>38406014226</v>
          </cell>
        </row>
        <row r="22">
          <cell r="B22" t="str">
            <v>38404074229</v>
          </cell>
        </row>
        <row r="23">
          <cell r="B23" t="str">
            <v>38402022267</v>
          </cell>
        </row>
        <row r="24">
          <cell r="B24" t="str">
            <v>38308100387</v>
          </cell>
        </row>
        <row r="25">
          <cell r="B25" t="str">
            <v>38307112233</v>
          </cell>
        </row>
        <row r="26">
          <cell r="B26" t="str">
            <v>48206096013</v>
          </cell>
        </row>
        <row r="27">
          <cell r="B27">
            <v>48008060269</v>
          </cell>
        </row>
        <row r="28">
          <cell r="B28" t="str">
            <v>48001030286</v>
          </cell>
        </row>
        <row r="29">
          <cell r="B29" t="str">
            <v>47804274927</v>
          </cell>
        </row>
        <row r="30">
          <cell r="B30" t="str">
            <v>47704170309</v>
          </cell>
        </row>
        <row r="31">
          <cell r="B31" t="str">
            <v>46907190244</v>
          </cell>
        </row>
        <row r="32">
          <cell r="B32" t="str">
            <v>46710062719</v>
          </cell>
        </row>
        <row r="33">
          <cell r="B33">
            <v>46310102716</v>
          </cell>
        </row>
        <row r="34">
          <cell r="B34" t="str">
            <v>46111206011</v>
          </cell>
        </row>
        <row r="35">
          <cell r="B35" t="str">
            <v>46110210216</v>
          </cell>
        </row>
        <row r="36">
          <cell r="B36" t="str">
            <v>46211014919</v>
          </cell>
        </row>
        <row r="37">
          <cell r="B37">
            <v>46010160268</v>
          </cell>
        </row>
        <row r="38">
          <cell r="B38" t="str">
            <v>38403310332</v>
          </cell>
        </row>
        <row r="39">
          <cell r="B39" t="str">
            <v>48009110340</v>
          </cell>
        </row>
        <row r="40">
          <cell r="B40" t="str">
            <v>47402203718</v>
          </cell>
        </row>
        <row r="41">
          <cell r="B41">
            <v>46903216212</v>
          </cell>
        </row>
        <row r="42">
          <cell r="B42" t="str">
            <v>38108030290</v>
          </cell>
        </row>
        <row r="43">
          <cell r="B43" t="str">
            <v>37612260331</v>
          </cell>
        </row>
        <row r="44">
          <cell r="B44">
            <v>36009206633</v>
          </cell>
        </row>
        <row r="45">
          <cell r="B45">
            <v>38011200268</v>
          </cell>
        </row>
        <row r="46">
          <cell r="B46">
            <v>47603016037</v>
          </cell>
        </row>
        <row r="47">
          <cell r="B47">
            <v>46708060276</v>
          </cell>
        </row>
        <row r="48">
          <cell r="B48">
            <v>38206060307</v>
          </cell>
        </row>
        <row r="49">
          <cell r="B49" t="str">
            <v>38102102228</v>
          </cell>
        </row>
        <row r="50">
          <cell r="B50" t="str">
            <v>38002110282</v>
          </cell>
        </row>
        <row r="51">
          <cell r="B51">
            <v>36106170010</v>
          </cell>
        </row>
        <row r="52">
          <cell r="B52">
            <v>48307064248</v>
          </cell>
        </row>
        <row r="53">
          <cell r="B53" t="str">
            <v>36712040306</v>
          </cell>
        </row>
        <row r="54">
          <cell r="B54" t="str">
            <v>46102120267</v>
          </cell>
        </row>
        <row r="55">
          <cell r="B55">
            <v>36609044210</v>
          </cell>
        </row>
        <row r="56">
          <cell r="B56" t="str">
            <v>3660626XXXX</v>
          </cell>
        </row>
        <row r="57">
          <cell r="B57">
            <v>46906162722</v>
          </cell>
        </row>
        <row r="58">
          <cell r="B58">
            <v>38409066624</v>
          </cell>
        </row>
        <row r="59">
          <cell r="B59">
            <v>36601280211</v>
          </cell>
        </row>
        <row r="60">
          <cell r="B60" t="str">
            <v>44802010412</v>
          </cell>
        </row>
      </sheetData>
      <sheetData sheetId="10" refreshError="1"/>
      <sheetData sheetId="11">
        <row r="16">
          <cell r="B16">
            <v>4</v>
          </cell>
        </row>
        <row r="22">
          <cell r="C22">
            <v>8</v>
          </cell>
          <cell r="D22">
            <v>7.5</v>
          </cell>
          <cell r="E22">
            <v>132</v>
          </cell>
        </row>
        <row r="23">
          <cell r="C23">
            <v>9</v>
          </cell>
          <cell r="D23">
            <v>10</v>
          </cell>
          <cell r="E23">
            <v>143</v>
          </cell>
        </row>
        <row r="24">
          <cell r="C24">
            <v>10</v>
          </cell>
          <cell r="D24">
            <v>12</v>
          </cell>
          <cell r="E24">
            <v>137</v>
          </cell>
        </row>
        <row r="25">
          <cell r="C25">
            <v>3</v>
          </cell>
          <cell r="D25">
            <v>3</v>
          </cell>
          <cell r="E25">
            <v>135</v>
          </cell>
        </row>
        <row r="26">
          <cell r="C26">
            <v>5</v>
          </cell>
          <cell r="D26">
            <v>4</v>
          </cell>
          <cell r="E26">
            <v>68</v>
          </cell>
        </row>
      </sheetData>
      <sheetData sheetId="12">
        <row r="4">
          <cell r="B4" t="str">
            <v>null</v>
          </cell>
        </row>
        <row r="5">
          <cell r="B5" t="str">
            <v>üks</v>
          </cell>
        </row>
        <row r="6">
          <cell r="B6" t="str">
            <v>kaks</v>
          </cell>
        </row>
        <row r="7">
          <cell r="B7" t="str">
            <v>kolm</v>
          </cell>
          <cell r="F7">
            <v>1.5</v>
          </cell>
          <cell r="G7">
            <v>2.4</v>
          </cell>
          <cell r="H7">
            <v>3</v>
          </cell>
          <cell r="I7">
            <v>3.5</v>
          </cell>
          <cell r="J7">
            <v>4</v>
          </cell>
          <cell r="K7">
            <v>6</v>
          </cell>
          <cell r="L7">
            <v>6.8</v>
          </cell>
          <cell r="M7">
            <v>7.5</v>
          </cell>
          <cell r="N7">
            <v>10</v>
          </cell>
          <cell r="O7">
            <v>12</v>
          </cell>
          <cell r="Q7" t="str">
            <v>Harjumaa</v>
          </cell>
          <cell r="S7" t="str">
            <v>Kuressaare</v>
          </cell>
        </row>
        <row r="8">
          <cell r="B8" t="str">
            <v>neli</v>
          </cell>
          <cell r="Q8" t="str">
            <v>Harjumaa, Harku Vald</v>
          </cell>
          <cell r="S8" t="str">
            <v>Maardu</v>
          </cell>
        </row>
        <row r="9">
          <cell r="B9" t="str">
            <v>viis</v>
          </cell>
          <cell r="Q9" t="str">
            <v>Harjumaa, Kuusalu Vald</v>
          </cell>
          <cell r="S9" t="str">
            <v>Narva</v>
          </cell>
        </row>
        <row r="10">
          <cell r="B10" t="str">
            <v>kuus</v>
          </cell>
          <cell r="Q10" t="str">
            <v>Harjumaa, Saku Alevik</v>
          </cell>
          <cell r="S10" t="str">
            <v>Pärnu</v>
          </cell>
        </row>
        <row r="11">
          <cell r="B11" t="str">
            <v>seitse</v>
          </cell>
          <cell r="Q11" t="str">
            <v>Harjumaa, Saku Vald</v>
          </cell>
          <cell r="S11" t="str">
            <v>Tallinn</v>
          </cell>
        </row>
        <row r="12">
          <cell r="B12" t="str">
            <v>kaheksa</v>
          </cell>
          <cell r="Q12" t="str">
            <v>Harjumaa, Saue Vald</v>
          </cell>
          <cell r="S12" t="str">
            <v>Tartu</v>
          </cell>
        </row>
        <row r="13">
          <cell r="B13" t="str">
            <v>üheksa</v>
          </cell>
          <cell r="Q13" t="str">
            <v>Harjumaa, Viimsi Vald</v>
          </cell>
        </row>
        <row r="14">
          <cell r="Q14" t="str">
            <v>Kuressaare</v>
          </cell>
        </row>
        <row r="15">
          <cell r="Q15" t="str">
            <v>Maardu</v>
          </cell>
        </row>
        <row r="16">
          <cell r="Q16" t="str">
            <v>Narva</v>
          </cell>
        </row>
        <row r="17">
          <cell r="B17">
            <v>1</v>
          </cell>
          <cell r="C17" t="str">
            <v>A. Kask</v>
          </cell>
          <cell r="D17">
            <v>65.3</v>
          </cell>
          <cell r="E17">
            <v>3</v>
          </cell>
          <cell r="Q17" t="str">
            <v>Põlvamaa, Kõlleste Vald</v>
          </cell>
        </row>
        <row r="18">
          <cell r="B18">
            <v>2</v>
          </cell>
          <cell r="C18" t="str">
            <v>P. Lepp</v>
          </cell>
          <cell r="D18">
            <v>74.5</v>
          </cell>
          <cell r="E18">
            <v>2</v>
          </cell>
          <cell r="Q18" t="str">
            <v>Pärnu</v>
          </cell>
        </row>
        <row r="19">
          <cell r="B19">
            <v>3</v>
          </cell>
          <cell r="C19" t="str">
            <v>K. Mänd</v>
          </cell>
          <cell r="D19">
            <v>65.3</v>
          </cell>
          <cell r="E19">
            <v>5</v>
          </cell>
          <cell r="Q19" t="str">
            <v>Pärnumaa, Audru Vald</v>
          </cell>
        </row>
        <row r="20">
          <cell r="B20">
            <v>4</v>
          </cell>
          <cell r="C20" t="str">
            <v>L. Tamm</v>
          </cell>
          <cell r="D20">
            <v>42.6</v>
          </cell>
          <cell r="E20">
            <v>2</v>
          </cell>
          <cell r="Q20" t="str">
            <v>Tallinn</v>
          </cell>
        </row>
        <row r="21">
          <cell r="B21">
            <v>5</v>
          </cell>
          <cell r="C21" t="str">
            <v>H. Kuusk</v>
          </cell>
          <cell r="D21">
            <v>74.5</v>
          </cell>
          <cell r="E21">
            <v>1</v>
          </cell>
          <cell r="Q21" t="str">
            <v>Tartu</v>
          </cell>
        </row>
        <row r="22">
          <cell r="B22">
            <v>6</v>
          </cell>
          <cell r="C22" t="str">
            <v>O. Palm</v>
          </cell>
          <cell r="D22">
            <v>63.7</v>
          </cell>
          <cell r="E22">
            <v>2</v>
          </cell>
          <cell r="Q22" t="str">
            <v>Tartumaa</v>
          </cell>
        </row>
        <row r="23">
          <cell r="B23">
            <v>7</v>
          </cell>
          <cell r="C23" t="str">
            <v>V. Tamm</v>
          </cell>
          <cell r="D23">
            <v>45.6</v>
          </cell>
          <cell r="E23">
            <v>3</v>
          </cell>
          <cell r="Q23" t="str">
            <v>Tartumaa, Luunja Vald</v>
          </cell>
        </row>
        <row r="24">
          <cell r="B24">
            <v>8</v>
          </cell>
          <cell r="C24" t="str">
            <v>S. Mets</v>
          </cell>
          <cell r="D24">
            <v>82.4</v>
          </cell>
          <cell r="E24">
            <v>5</v>
          </cell>
          <cell r="Q24" t="str">
            <v>Viljandimaa, Suure-Jaani Vald</v>
          </cell>
        </row>
      </sheetData>
      <sheetData sheetId="13" refreshError="1"/>
      <sheetData sheetId="14" refreshError="1"/>
      <sheetData sheetId="15">
        <row r="4">
          <cell r="B4">
            <v>403144</v>
          </cell>
          <cell r="C4" t="str">
            <v>karp ASALEA 140g</v>
          </cell>
          <cell r="D4">
            <v>15</v>
          </cell>
          <cell r="E4">
            <v>3.4</v>
          </cell>
        </row>
        <row r="5">
          <cell r="B5">
            <v>403075</v>
          </cell>
          <cell r="C5" t="str">
            <v>karp ATHENA 220g</v>
          </cell>
          <cell r="D5">
            <v>20</v>
          </cell>
          <cell r="E5">
            <v>2.4</v>
          </cell>
        </row>
        <row r="6">
          <cell r="B6">
            <v>403130</v>
          </cell>
          <cell r="C6" t="str">
            <v>karp FAKIIR 250g</v>
          </cell>
          <cell r="D6">
            <v>10</v>
          </cell>
          <cell r="E6">
            <v>3</v>
          </cell>
        </row>
        <row r="7">
          <cell r="B7">
            <v>403199</v>
          </cell>
          <cell r="C7" t="str">
            <v>karp FREESIA 270g</v>
          </cell>
          <cell r="D7">
            <v>10</v>
          </cell>
          <cell r="E7">
            <v>4.8</v>
          </cell>
        </row>
        <row r="8">
          <cell r="B8">
            <v>403070</v>
          </cell>
          <cell r="C8" t="str">
            <v>karp KANNEL 200g</v>
          </cell>
          <cell r="D8">
            <v>15</v>
          </cell>
          <cell r="E8">
            <v>2.25</v>
          </cell>
        </row>
        <row r="9">
          <cell r="B9">
            <v>403209</v>
          </cell>
          <cell r="C9" t="str">
            <v>karp KONJAKID 155g</v>
          </cell>
          <cell r="D9">
            <v>21</v>
          </cell>
          <cell r="E9">
            <v>1.85</v>
          </cell>
        </row>
        <row r="10">
          <cell r="B10">
            <v>403087</v>
          </cell>
          <cell r="C10" t="str">
            <v>karp LINNUPIIM 250g</v>
          </cell>
          <cell r="D10">
            <v>21</v>
          </cell>
          <cell r="E10">
            <v>2.85</v>
          </cell>
        </row>
        <row r="11">
          <cell r="B11">
            <v>403245</v>
          </cell>
          <cell r="C11" t="str">
            <v>karp TALLINN 175g</v>
          </cell>
          <cell r="D11">
            <v>10</v>
          </cell>
          <cell r="E11">
            <v>1.4</v>
          </cell>
        </row>
        <row r="12">
          <cell r="B12">
            <v>403225</v>
          </cell>
          <cell r="C12" t="str">
            <v>karp TULJAK 200g</v>
          </cell>
          <cell r="D12">
            <v>20</v>
          </cell>
          <cell r="E12">
            <v>3.2</v>
          </cell>
        </row>
        <row r="13">
          <cell r="B13">
            <v>403078</v>
          </cell>
          <cell r="C13" t="str">
            <v>karp UNISTUS 220g</v>
          </cell>
          <cell r="D13">
            <v>21</v>
          </cell>
          <cell r="E13">
            <v>2.4500000000000002</v>
          </cell>
        </row>
        <row r="14">
          <cell r="B14">
            <v>402122</v>
          </cell>
          <cell r="C14" t="str">
            <v>shok. ANNEKE 100g</v>
          </cell>
          <cell r="D14">
            <v>28</v>
          </cell>
          <cell r="E14">
            <v>0.9</v>
          </cell>
        </row>
        <row r="15">
          <cell r="B15">
            <v>402145</v>
          </cell>
          <cell r="C15" t="str">
            <v>shok. ANNEKE 300g</v>
          </cell>
          <cell r="D15">
            <v>10</v>
          </cell>
          <cell r="E15">
            <v>1.1499999999999999</v>
          </cell>
        </row>
        <row r="16">
          <cell r="B16">
            <v>402068</v>
          </cell>
          <cell r="C16" t="str">
            <v>shok. BITTER 100g</v>
          </cell>
          <cell r="D16">
            <v>28</v>
          </cell>
          <cell r="E16">
            <v>0.15</v>
          </cell>
        </row>
        <row r="17">
          <cell r="B17">
            <v>402050</v>
          </cell>
          <cell r="C17" t="str">
            <v>shok. BITTER 50 g</v>
          </cell>
          <cell r="D17">
            <v>42</v>
          </cell>
          <cell r="E17">
            <v>0.75</v>
          </cell>
        </row>
        <row r="18">
          <cell r="B18">
            <v>403484</v>
          </cell>
          <cell r="C18" t="str">
            <v>shok. JETI 33g</v>
          </cell>
          <cell r="D18">
            <v>24</v>
          </cell>
          <cell r="E18">
            <v>0.3</v>
          </cell>
        </row>
        <row r="19">
          <cell r="B19">
            <v>402225</v>
          </cell>
          <cell r="C19" t="str">
            <v>shok. piima 100g</v>
          </cell>
          <cell r="D19">
            <v>32</v>
          </cell>
          <cell r="E19">
            <v>0.73</v>
          </cell>
        </row>
        <row r="20">
          <cell r="B20">
            <v>402089</v>
          </cell>
          <cell r="C20" t="str">
            <v>shok. pähkliga 100g</v>
          </cell>
          <cell r="D20">
            <v>32</v>
          </cell>
          <cell r="E20">
            <v>0.73</v>
          </cell>
        </row>
        <row r="21">
          <cell r="B21">
            <v>402058</v>
          </cell>
          <cell r="C21" t="str">
            <v>shok. LINDA 300 g</v>
          </cell>
          <cell r="D21">
            <v>10</v>
          </cell>
          <cell r="E21">
            <v>2.4500000000000002</v>
          </cell>
        </row>
        <row r="22">
          <cell r="B22">
            <v>402057</v>
          </cell>
          <cell r="C22" t="str">
            <v>shok. LINDA 50 g</v>
          </cell>
          <cell r="D22">
            <v>42</v>
          </cell>
          <cell r="E22">
            <v>0.75</v>
          </cell>
        </row>
        <row r="23">
          <cell r="B23">
            <v>402063</v>
          </cell>
          <cell r="C23" t="str">
            <v>shok. NURR 100g</v>
          </cell>
          <cell r="D23">
            <v>28</v>
          </cell>
          <cell r="E23">
            <v>0.59</v>
          </cell>
        </row>
        <row r="24">
          <cell r="B24">
            <v>402067</v>
          </cell>
          <cell r="C24" t="str">
            <v>shok. NURR 300g</v>
          </cell>
          <cell r="D24">
            <v>10</v>
          </cell>
          <cell r="E24">
            <v>1.71</v>
          </cell>
        </row>
        <row r="25">
          <cell r="B25">
            <v>402051</v>
          </cell>
          <cell r="C25" t="str">
            <v>shok. NURR 50g</v>
          </cell>
          <cell r="D25">
            <v>42</v>
          </cell>
          <cell r="E25">
            <v>0.35</v>
          </cell>
        </row>
      </sheetData>
      <sheetData sheetId="1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13" Type="http://schemas.openxmlformats.org/officeDocument/2006/relationships/oleObject" Target="../embeddings/oleObject6.bin"/><Relationship Id="rId18" Type="http://schemas.openxmlformats.org/officeDocument/2006/relationships/image" Target="../media/image8.emf"/><Relationship Id="rId3" Type="http://schemas.openxmlformats.org/officeDocument/2006/relationships/oleObject" Target="../embeddings/oleObject1.bin"/><Relationship Id="rId7" Type="http://schemas.openxmlformats.org/officeDocument/2006/relationships/oleObject" Target="../embeddings/oleObject3.bin"/><Relationship Id="rId12" Type="http://schemas.openxmlformats.org/officeDocument/2006/relationships/image" Target="../media/image5.emf"/><Relationship Id="rId17" Type="http://schemas.openxmlformats.org/officeDocument/2006/relationships/oleObject" Target="../embeddings/oleObject8.bin"/><Relationship Id="rId2" Type="http://schemas.openxmlformats.org/officeDocument/2006/relationships/vmlDrawing" Target="../drawings/vmlDrawing3.vml"/><Relationship Id="rId16" Type="http://schemas.openxmlformats.org/officeDocument/2006/relationships/image" Target="../media/image7.emf"/><Relationship Id="rId20" Type="http://schemas.openxmlformats.org/officeDocument/2006/relationships/image" Target="../media/image9.emf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11" Type="http://schemas.openxmlformats.org/officeDocument/2006/relationships/oleObject" Target="../embeddings/oleObject5.bin"/><Relationship Id="rId5" Type="http://schemas.openxmlformats.org/officeDocument/2006/relationships/oleObject" Target="../embeddings/oleObject2.bin"/><Relationship Id="rId15" Type="http://schemas.openxmlformats.org/officeDocument/2006/relationships/oleObject" Target="../embeddings/oleObject7.bin"/><Relationship Id="rId10" Type="http://schemas.openxmlformats.org/officeDocument/2006/relationships/image" Target="../media/image4.emf"/><Relationship Id="rId19" Type="http://schemas.openxmlformats.org/officeDocument/2006/relationships/oleObject" Target="../embeddings/oleObject9.bin"/><Relationship Id="rId4" Type="http://schemas.openxmlformats.org/officeDocument/2006/relationships/image" Target="../media/image1.emf"/><Relationship Id="rId9" Type="http://schemas.openxmlformats.org/officeDocument/2006/relationships/oleObject" Target="../embeddings/oleObject4.bin"/><Relationship Id="rId14" Type="http://schemas.openxmlformats.org/officeDocument/2006/relationships/image" Target="../media/image6.emf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8A669-2899-4FF6-849B-E004791C15C2}">
  <dimension ref="B1:G24"/>
  <sheetViews>
    <sheetView tabSelected="1" workbookViewId="0">
      <pane ySplit="1" topLeftCell="A2" activePane="bottomLeft" state="frozen"/>
      <selection activeCell="H20" sqref="H20"/>
      <selection pane="bottomLeft" activeCell="G6" sqref="G6"/>
    </sheetView>
  </sheetViews>
  <sheetFormatPr defaultColWidth="11.44140625" defaultRowHeight="15" x14ac:dyDescent="0.25"/>
  <cols>
    <col min="1" max="1" width="3.33203125" style="36" customWidth="1"/>
    <col min="2" max="2" width="12.109375" style="36" customWidth="1"/>
    <col min="3" max="3" width="9.44140625" style="36" customWidth="1"/>
    <col min="4" max="4" width="10.33203125" style="36" customWidth="1"/>
    <col min="5" max="5" width="13.109375" style="36" bestFit="1" customWidth="1"/>
    <col min="6" max="6" width="16" style="36" customWidth="1"/>
    <col min="7" max="8" width="11.44140625" style="36" customWidth="1"/>
    <col min="9" max="10" width="11.109375" style="36" customWidth="1"/>
    <col min="11" max="11" width="13.109375" style="36" bestFit="1" customWidth="1"/>
    <col min="12" max="16384" width="11.44140625" style="36"/>
  </cols>
  <sheetData>
    <row r="1" spans="2:6" ht="18" x14ac:dyDescent="0.3">
      <c r="B1" s="37" t="s">
        <v>25</v>
      </c>
      <c r="C1" s="38">
        <v>12</v>
      </c>
      <c r="D1" s="39" t="s">
        <v>26</v>
      </c>
    </row>
    <row r="2" spans="2:6" ht="15.6" thickBot="1" x14ac:dyDescent="0.3"/>
    <row r="3" spans="2:6" ht="16.2" thickBot="1" x14ac:dyDescent="0.35">
      <c r="B3" s="40" t="s">
        <v>27</v>
      </c>
      <c r="C3" s="41" t="s">
        <v>28</v>
      </c>
      <c r="D3" s="41" t="s">
        <v>29</v>
      </c>
      <c r="E3" s="42" t="s">
        <v>30</v>
      </c>
      <c r="F3" s="43"/>
    </row>
    <row r="4" spans="2:6" x14ac:dyDescent="0.25">
      <c r="B4" s="44">
        <v>6</v>
      </c>
      <c r="C4" s="45">
        <v>5</v>
      </c>
      <c r="D4" s="46"/>
      <c r="E4" s="47"/>
    </row>
    <row r="5" spans="2:6" x14ac:dyDescent="0.25">
      <c r="B5" s="48">
        <v>7.2</v>
      </c>
      <c r="C5" s="49">
        <v>4.9000000000000004</v>
      </c>
      <c r="D5" s="50"/>
      <c r="E5" s="51"/>
    </row>
    <row r="6" spans="2:6" x14ac:dyDescent="0.25">
      <c r="B6" s="48">
        <v>5.24</v>
      </c>
      <c r="C6" s="49">
        <v>4.8</v>
      </c>
      <c r="D6" s="50"/>
      <c r="E6" s="51"/>
    </row>
    <row r="7" spans="2:6" x14ac:dyDescent="0.25">
      <c r="B7" s="48">
        <v>6.47</v>
      </c>
      <c r="C7" s="49">
        <v>5.23</v>
      </c>
      <c r="D7" s="50"/>
      <c r="E7" s="51"/>
    </row>
    <row r="8" spans="2:6" x14ac:dyDescent="0.25">
      <c r="B8" s="48">
        <v>8.5</v>
      </c>
      <c r="C8" s="49">
        <v>7.4</v>
      </c>
      <c r="D8" s="50"/>
      <c r="E8" s="51"/>
    </row>
    <row r="9" spans="2:6" ht="15.6" thickBot="1" x14ac:dyDescent="0.3">
      <c r="B9" s="48">
        <v>6.2</v>
      </c>
      <c r="C9" s="49">
        <v>4.45</v>
      </c>
      <c r="D9" s="50"/>
      <c r="E9" s="51"/>
    </row>
    <row r="10" spans="2:6" ht="16.2" thickBot="1" x14ac:dyDescent="0.35">
      <c r="B10" s="52"/>
      <c r="C10" s="53" t="s">
        <v>31</v>
      </c>
      <c r="D10" s="54"/>
      <c r="E10" s="55"/>
      <c r="F10" s="43"/>
    </row>
    <row r="13" spans="2:6" ht="15.75" customHeight="1" x14ac:dyDescent="0.3">
      <c r="B13" s="56" t="s">
        <v>32</v>
      </c>
      <c r="C13" s="57">
        <v>0.7</v>
      </c>
      <c r="D13" s="58" t="s">
        <v>33</v>
      </c>
    </row>
    <row r="14" spans="2:6" ht="15.6" x14ac:dyDescent="0.3">
      <c r="B14" s="56" t="s">
        <v>25</v>
      </c>
      <c r="C14" s="59">
        <v>5.33</v>
      </c>
      <c r="D14" s="58" t="s">
        <v>34</v>
      </c>
    </row>
    <row r="16" spans="2:6" ht="15.6" thickBot="1" x14ac:dyDescent="0.3"/>
    <row r="17" spans="2:7" ht="15.6" thickBot="1" x14ac:dyDescent="0.3">
      <c r="B17" s="60" t="s">
        <v>27</v>
      </c>
      <c r="C17" s="61" t="s">
        <v>28</v>
      </c>
      <c r="D17" s="61" t="s">
        <v>35</v>
      </c>
      <c r="E17" s="62" t="s">
        <v>30</v>
      </c>
    </row>
    <row r="18" spans="2:7" x14ac:dyDescent="0.25">
      <c r="B18" s="44">
        <v>5</v>
      </c>
      <c r="C18" s="45">
        <v>4</v>
      </c>
      <c r="D18" s="63"/>
      <c r="E18" s="64"/>
    </row>
    <row r="19" spans="2:7" x14ac:dyDescent="0.25">
      <c r="B19" s="48">
        <v>7.2</v>
      </c>
      <c r="C19" s="49">
        <v>4.8</v>
      </c>
      <c r="D19" s="65"/>
      <c r="E19" s="66"/>
    </row>
    <row r="20" spans="2:7" x14ac:dyDescent="0.25">
      <c r="B20" s="48">
        <v>6.27</v>
      </c>
      <c r="C20" s="49">
        <v>5.23</v>
      </c>
      <c r="D20" s="65"/>
      <c r="E20" s="66"/>
    </row>
    <row r="21" spans="2:7" x14ac:dyDescent="0.25">
      <c r="B21" s="48">
        <v>4.2</v>
      </c>
      <c r="C21" s="49">
        <v>3.9</v>
      </c>
      <c r="D21" s="65"/>
      <c r="E21" s="66"/>
    </row>
    <row r="22" spans="2:7" x14ac:dyDescent="0.25">
      <c r="B22" s="48">
        <v>4.5999999999999996</v>
      </c>
      <c r="C22" s="49">
        <v>4.3</v>
      </c>
      <c r="D22" s="65"/>
      <c r="E22" s="66"/>
    </row>
    <row r="23" spans="2:7" ht="15.6" thickBot="1" x14ac:dyDescent="0.3">
      <c r="B23" s="48">
        <v>7.85</v>
      </c>
      <c r="C23" s="49">
        <v>6.41</v>
      </c>
      <c r="D23" s="67"/>
      <c r="E23" s="68"/>
    </row>
    <row r="24" spans="2:7" ht="16.2" thickBot="1" x14ac:dyDescent="0.35">
      <c r="B24" s="52"/>
      <c r="C24" s="69" t="s">
        <v>31</v>
      </c>
      <c r="D24" s="69"/>
      <c r="E24" s="70"/>
      <c r="G24" s="71"/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6F590-C6AE-4E07-973E-77BD99FC5959}">
  <dimension ref="A1:F15"/>
  <sheetViews>
    <sheetView workbookViewId="0">
      <pane ySplit="1" topLeftCell="A2" activePane="bottomLeft" state="frozen"/>
      <selection pane="bottomLeft" activeCell="L14" sqref="L14"/>
    </sheetView>
  </sheetViews>
  <sheetFormatPr defaultColWidth="9.109375" defaultRowHeight="13.2" x14ac:dyDescent="0.25"/>
  <cols>
    <col min="1" max="1" width="9.109375" style="35" customWidth="1"/>
    <col min="2" max="2" width="12.44140625" style="35" customWidth="1"/>
    <col min="3" max="3" width="12.88671875" style="35" customWidth="1"/>
    <col min="4" max="4" width="13.44140625" style="35" customWidth="1"/>
    <col min="5" max="5" width="12.109375" style="35" customWidth="1"/>
    <col min="6" max="6" width="13.109375" style="35" customWidth="1"/>
    <col min="7" max="16384" width="9.109375" style="35"/>
  </cols>
  <sheetData>
    <row r="1" spans="1:6" s="11" customFormat="1" ht="19.5" customHeight="1" x14ac:dyDescent="0.3">
      <c r="C1" s="12" t="s">
        <v>9</v>
      </c>
      <c r="D1" s="13"/>
      <c r="E1" s="14"/>
    </row>
    <row r="2" spans="1:6" s="11" customFormat="1" ht="16.2" thickBot="1" x14ac:dyDescent="0.35">
      <c r="A2" s="15"/>
      <c r="B2" s="15"/>
      <c r="C2" s="16">
        <v>0.05</v>
      </c>
      <c r="D2" s="17">
        <v>0.1</v>
      </c>
      <c r="E2" s="18">
        <v>0.15</v>
      </c>
    </row>
    <row r="3" spans="1:6" s="11" customFormat="1" ht="16.2" thickBot="1" x14ac:dyDescent="0.35">
      <c r="A3" s="19" t="s">
        <v>10</v>
      </c>
      <c r="B3" s="20" t="s">
        <v>11</v>
      </c>
      <c r="C3" s="21" t="s">
        <v>12</v>
      </c>
      <c r="D3" s="22" t="s">
        <v>13</v>
      </c>
      <c r="E3" s="23" t="s">
        <v>14</v>
      </c>
    </row>
    <row r="4" spans="1:6" s="11" customFormat="1" ht="15" x14ac:dyDescent="0.25">
      <c r="A4" s="24" t="s">
        <v>15</v>
      </c>
      <c r="B4" s="25">
        <v>1225</v>
      </c>
      <c r="C4" s="77"/>
      <c r="D4" s="26"/>
      <c r="E4" s="27"/>
    </row>
    <row r="5" spans="1:6" s="11" customFormat="1" ht="15" x14ac:dyDescent="0.25">
      <c r="A5" s="28" t="s">
        <v>16</v>
      </c>
      <c r="B5" s="29">
        <v>500</v>
      </c>
      <c r="C5" s="28"/>
      <c r="D5" s="30"/>
      <c r="E5" s="31"/>
    </row>
    <row r="6" spans="1:6" s="11" customFormat="1" ht="15" x14ac:dyDescent="0.25">
      <c r="A6" s="28" t="s">
        <v>17</v>
      </c>
      <c r="B6" s="29">
        <v>869</v>
      </c>
      <c r="C6" s="28"/>
      <c r="D6" s="30"/>
      <c r="E6" s="31"/>
    </row>
    <row r="7" spans="1:6" s="11" customFormat="1" ht="15" x14ac:dyDescent="0.25">
      <c r="A7" s="28" t="s">
        <v>18</v>
      </c>
      <c r="B7" s="29">
        <v>4589</v>
      </c>
      <c r="C7" s="28"/>
      <c r="D7" s="30"/>
      <c r="E7" s="31"/>
    </row>
    <row r="8" spans="1:6" s="11" customFormat="1" ht="15" x14ac:dyDescent="0.25">
      <c r="A8" s="28" t="s">
        <v>19</v>
      </c>
      <c r="B8" s="29">
        <v>12548</v>
      </c>
      <c r="C8" s="28"/>
      <c r="D8" s="30"/>
      <c r="E8" s="31"/>
    </row>
    <row r="9" spans="1:6" s="11" customFormat="1" ht="15" x14ac:dyDescent="0.25">
      <c r="A9" s="28" t="s">
        <v>20</v>
      </c>
      <c r="B9" s="29">
        <v>369</v>
      </c>
      <c r="C9" s="28"/>
      <c r="D9" s="30"/>
      <c r="E9" s="31"/>
    </row>
    <row r="10" spans="1:6" s="11" customFormat="1" ht="15" x14ac:dyDescent="0.25">
      <c r="A10" s="28" t="s">
        <v>21</v>
      </c>
      <c r="B10" s="29">
        <v>147</v>
      </c>
      <c r="C10" s="28"/>
      <c r="D10" s="30"/>
      <c r="E10" s="31"/>
    </row>
    <row r="11" spans="1:6" s="11" customFormat="1" ht="15" x14ac:dyDescent="0.25">
      <c r="A11" s="28" t="s">
        <v>22</v>
      </c>
      <c r="B11" s="29">
        <v>125</v>
      </c>
      <c r="C11" s="28"/>
      <c r="D11" s="30"/>
      <c r="E11" s="31"/>
    </row>
    <row r="12" spans="1:6" s="11" customFormat="1" ht="15" x14ac:dyDescent="0.25">
      <c r="A12" s="28" t="s">
        <v>23</v>
      </c>
      <c r="B12" s="29">
        <v>3695</v>
      </c>
      <c r="C12" s="28"/>
      <c r="D12" s="30"/>
      <c r="E12" s="31"/>
    </row>
    <row r="13" spans="1:6" s="11" customFormat="1" ht="15.6" thickBot="1" x14ac:dyDescent="0.3">
      <c r="A13" s="32" t="s">
        <v>24</v>
      </c>
      <c r="B13" s="33">
        <v>5896</v>
      </c>
      <c r="C13" s="32"/>
      <c r="D13" s="34"/>
      <c r="E13" s="81"/>
    </row>
    <row r="14" spans="1:6" s="11" customFormat="1" ht="15.6" thickBot="1" x14ac:dyDescent="0.3">
      <c r="F14" s="80">
        <v>4284.92</v>
      </c>
    </row>
    <row r="15" spans="1:6" s="11" customFormat="1" ht="15" x14ac:dyDescent="0.25"/>
  </sheetData>
  <mergeCells count="1">
    <mergeCell ref="C1:E1"/>
  </mergeCells>
  <pageMargins left="0.75" right="0.75" top="1" bottom="1" header="0.5" footer="0.5"/>
  <pageSetup paperSize="9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5B6E7-8D3B-4AC5-8F27-F154EA03C3BC}">
  <dimension ref="A1:F15"/>
  <sheetViews>
    <sheetView workbookViewId="0">
      <pane ySplit="1" topLeftCell="A2" activePane="bottomLeft" state="frozen"/>
      <selection activeCell="H20" sqref="H20"/>
      <selection pane="bottomLeft" activeCell="E21" sqref="E21"/>
    </sheetView>
  </sheetViews>
  <sheetFormatPr defaultColWidth="9.109375" defaultRowHeight="13.2" x14ac:dyDescent="0.25"/>
  <cols>
    <col min="1" max="1" width="9.109375" style="35" customWidth="1"/>
    <col min="2" max="2" width="12.44140625" style="35" customWidth="1"/>
    <col min="3" max="3" width="12.88671875" style="35" customWidth="1"/>
    <col min="4" max="4" width="13.44140625" style="35" customWidth="1"/>
    <col min="5" max="5" width="12.109375" style="35" customWidth="1"/>
    <col min="6" max="6" width="13.109375" style="35" customWidth="1"/>
    <col min="7" max="16384" width="9.109375" style="35"/>
  </cols>
  <sheetData>
    <row r="1" spans="1:6" s="11" customFormat="1" ht="19.5" customHeight="1" x14ac:dyDescent="0.3">
      <c r="C1" s="12" t="s">
        <v>9</v>
      </c>
      <c r="D1" s="13"/>
      <c r="E1" s="14"/>
    </row>
    <row r="2" spans="1:6" s="11" customFormat="1" ht="16.2" thickBot="1" x14ac:dyDescent="0.35">
      <c r="A2" s="15"/>
      <c r="B2" s="15"/>
      <c r="C2" s="16">
        <v>0.05</v>
      </c>
      <c r="D2" s="17">
        <v>0.1</v>
      </c>
      <c r="E2" s="18">
        <v>0.15</v>
      </c>
    </row>
    <row r="3" spans="1:6" s="11" customFormat="1" ht="16.2" thickBot="1" x14ac:dyDescent="0.35">
      <c r="A3" s="19" t="s">
        <v>10</v>
      </c>
      <c r="B3" s="20" t="s">
        <v>11</v>
      </c>
      <c r="C3" s="21" t="s">
        <v>12</v>
      </c>
      <c r="D3" s="22" t="s">
        <v>13</v>
      </c>
      <c r="E3" s="23" t="s">
        <v>14</v>
      </c>
    </row>
    <row r="4" spans="1:6" s="11" customFormat="1" ht="15.6" thickBot="1" x14ac:dyDescent="0.3">
      <c r="A4" s="24" t="s">
        <v>15</v>
      </c>
      <c r="B4" s="25">
        <v>1225</v>
      </c>
      <c r="C4" s="77"/>
      <c r="D4" s="72"/>
      <c r="E4" s="72"/>
    </row>
    <row r="5" spans="1:6" s="11" customFormat="1" ht="15.6" thickBot="1" x14ac:dyDescent="0.3">
      <c r="A5" s="28" t="s">
        <v>16</v>
      </c>
      <c r="B5" s="29">
        <v>500</v>
      </c>
      <c r="C5" s="72"/>
      <c r="D5" s="72"/>
      <c r="E5" s="72"/>
    </row>
    <row r="6" spans="1:6" s="11" customFormat="1" ht="15.6" thickBot="1" x14ac:dyDescent="0.3">
      <c r="A6" s="28" t="s">
        <v>17</v>
      </c>
      <c r="B6" s="29">
        <v>869</v>
      </c>
      <c r="C6" s="72"/>
      <c r="D6" s="72"/>
      <c r="E6" s="72"/>
    </row>
    <row r="7" spans="1:6" s="11" customFormat="1" ht="15.6" thickBot="1" x14ac:dyDescent="0.3">
      <c r="A7" s="28" t="s">
        <v>18</v>
      </c>
      <c r="B7" s="29">
        <v>4589</v>
      </c>
      <c r="C7" s="72"/>
      <c r="D7" s="72"/>
      <c r="E7" s="72"/>
    </row>
    <row r="8" spans="1:6" s="11" customFormat="1" ht="15.6" thickBot="1" x14ac:dyDescent="0.3">
      <c r="A8" s="28" t="s">
        <v>19</v>
      </c>
      <c r="B8" s="29">
        <v>12548</v>
      </c>
      <c r="C8" s="72"/>
      <c r="D8" s="72"/>
      <c r="E8" s="72"/>
    </row>
    <row r="9" spans="1:6" s="11" customFormat="1" ht="15.6" thickBot="1" x14ac:dyDescent="0.3">
      <c r="A9" s="28" t="s">
        <v>20</v>
      </c>
      <c r="B9" s="29">
        <v>369</v>
      </c>
      <c r="C9" s="72"/>
      <c r="D9" s="72"/>
      <c r="E9" s="72"/>
    </row>
    <row r="10" spans="1:6" s="11" customFormat="1" ht="15.6" thickBot="1" x14ac:dyDescent="0.3">
      <c r="A10" s="28" t="s">
        <v>21</v>
      </c>
      <c r="B10" s="29">
        <v>147</v>
      </c>
      <c r="C10" s="72"/>
      <c r="D10" s="72"/>
      <c r="E10" s="72"/>
    </row>
    <row r="11" spans="1:6" s="11" customFormat="1" ht="15.6" thickBot="1" x14ac:dyDescent="0.3">
      <c r="A11" s="28" t="s">
        <v>22</v>
      </c>
      <c r="B11" s="29">
        <v>125</v>
      </c>
      <c r="C11" s="72"/>
      <c r="D11" s="72"/>
      <c r="E11" s="72"/>
    </row>
    <row r="12" spans="1:6" s="11" customFormat="1" ht="15.6" thickBot="1" x14ac:dyDescent="0.3">
      <c r="A12" s="28" t="s">
        <v>23</v>
      </c>
      <c r="B12" s="29">
        <v>3695</v>
      </c>
      <c r="C12" s="72"/>
      <c r="D12" s="72"/>
      <c r="E12" s="72"/>
    </row>
    <row r="13" spans="1:6" s="11" customFormat="1" ht="15.6" thickBot="1" x14ac:dyDescent="0.3">
      <c r="A13" s="32" t="s">
        <v>24</v>
      </c>
      <c r="B13" s="33">
        <v>5896</v>
      </c>
      <c r="C13" s="72"/>
      <c r="D13" s="72"/>
      <c r="E13" s="79"/>
    </row>
    <row r="14" spans="1:6" s="11" customFormat="1" ht="15.6" thickBot="1" x14ac:dyDescent="0.3">
      <c r="F14" s="80">
        <v>5011.6000000000004</v>
      </c>
    </row>
    <row r="15" spans="1:6" s="11" customFormat="1" ht="15" x14ac:dyDescent="0.25"/>
  </sheetData>
  <mergeCells count="1">
    <mergeCell ref="C1:E1"/>
  </mergeCells>
  <pageMargins left="0.75" right="0.75" top="1" bottom="1" header="0.5" footer="0.5"/>
  <pageSetup paperSize="9" orientation="portrait" horizontalDpi="300" verticalDpi="300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7DD83-7EB2-481D-BAD4-32EEFB540EAA}">
  <dimension ref="A1:G28"/>
  <sheetViews>
    <sheetView workbookViewId="0"/>
  </sheetViews>
  <sheetFormatPr defaultRowHeight="14.4" x14ac:dyDescent="0.3"/>
  <cols>
    <col min="2" max="2" width="14.109375" bestFit="1" customWidth="1"/>
    <col min="4" max="4" width="12.21875" customWidth="1"/>
    <col min="5" max="5" width="13.88671875" customWidth="1"/>
  </cols>
  <sheetData>
    <row r="1" spans="1:7" ht="17.399999999999999" x14ac:dyDescent="0.3">
      <c r="A1" s="9"/>
      <c r="B1" s="9"/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</row>
    <row r="2" spans="1:7" ht="17.399999999999999" x14ac:dyDescent="0.3">
      <c r="A2" s="9"/>
      <c r="B2" s="9"/>
      <c r="C2" s="10">
        <v>7</v>
      </c>
      <c r="D2" s="10">
        <v>-2</v>
      </c>
      <c r="E2" s="10">
        <v>4</v>
      </c>
      <c r="F2" s="10">
        <v>3</v>
      </c>
      <c r="G2" s="10">
        <v>3</v>
      </c>
    </row>
    <row r="3" spans="1:7" ht="17.399999999999999" x14ac:dyDescent="0.3">
      <c r="A3" s="9"/>
      <c r="B3" s="9"/>
      <c r="C3" s="9"/>
      <c r="D3" s="9"/>
      <c r="E3" s="9"/>
      <c r="F3" s="9"/>
      <c r="G3" s="9"/>
    </row>
    <row r="4" spans="1:7" ht="17.399999999999999" x14ac:dyDescent="0.3">
      <c r="A4" s="1" t="s">
        <v>0</v>
      </c>
      <c r="B4" s="1" t="s">
        <v>1</v>
      </c>
      <c r="C4" s="2" t="s">
        <v>2</v>
      </c>
      <c r="D4" s="3"/>
      <c r="E4" s="1" t="s">
        <v>3</v>
      </c>
      <c r="F4" s="9"/>
    </row>
    <row r="5" spans="1:7" ht="33" customHeight="1" x14ac:dyDescent="0.3">
      <c r="A5" s="4">
        <v>1</v>
      </c>
      <c r="B5" s="78"/>
      <c r="C5" s="6"/>
      <c r="D5" s="7"/>
      <c r="E5" s="8">
        <v>-3.5</v>
      </c>
      <c r="F5" s="9"/>
      <c r="G5" s="75">
        <f>C2*D2/E2</f>
        <v>-3.5</v>
      </c>
    </row>
    <row r="6" spans="1:7" ht="33" customHeight="1" x14ac:dyDescent="0.3">
      <c r="A6" s="4">
        <v>2</v>
      </c>
      <c r="B6" s="78"/>
      <c r="C6" s="6"/>
      <c r="D6" s="7"/>
      <c r="E6" s="8">
        <v>-0.875</v>
      </c>
      <c r="F6" s="9"/>
      <c r="G6" s="76">
        <f>C2/(D2*E2)</f>
        <v>-0.875</v>
      </c>
    </row>
    <row r="7" spans="1:7" ht="33" customHeight="1" x14ac:dyDescent="0.3">
      <c r="A7" s="4">
        <v>3</v>
      </c>
      <c r="B7" s="78"/>
      <c r="C7" s="6"/>
      <c r="D7" s="7"/>
      <c r="E7" s="8">
        <v>10</v>
      </c>
      <c r="F7" s="9"/>
      <c r="G7" s="76">
        <f>(C2+F2)/(D2+G2)</f>
        <v>10</v>
      </c>
    </row>
    <row r="8" spans="1:7" ht="33" customHeight="1" x14ac:dyDescent="0.3">
      <c r="A8" s="4">
        <v>4</v>
      </c>
      <c r="B8" s="78"/>
      <c r="C8" s="6"/>
      <c r="D8" s="7"/>
      <c r="E8" s="8">
        <v>-1.6666666666666667</v>
      </c>
      <c r="F8" s="9"/>
      <c r="G8" s="76">
        <f>(C2+F2)/(D2*G2)</f>
        <v>-1.6666666666666667</v>
      </c>
    </row>
    <row r="9" spans="1:7" ht="33" customHeight="1" x14ac:dyDescent="0.3">
      <c r="A9" s="4">
        <v>5</v>
      </c>
      <c r="B9" s="5"/>
      <c r="C9" s="6"/>
      <c r="D9" s="7"/>
      <c r="E9" s="8">
        <v>2.9088820866572158</v>
      </c>
      <c r="F9" s="9"/>
      <c r="G9" s="73">
        <f>(PI()*(C2+F2)^2)/(D2^2*G2^3)</f>
        <v>2.9088820866572158</v>
      </c>
    </row>
    <row r="10" spans="1:7" ht="33" customHeight="1" x14ac:dyDescent="0.3">
      <c r="A10" s="4">
        <v>6</v>
      </c>
      <c r="B10" s="5"/>
      <c r="C10" s="6"/>
      <c r="D10" s="7"/>
      <c r="E10" s="8">
        <v>4.2426406871192848</v>
      </c>
      <c r="F10" s="9"/>
      <c r="G10" s="73">
        <f>(F2^2+G2^2)^(1/2)</f>
        <v>4.2426406871192848</v>
      </c>
    </row>
    <row r="11" spans="1:7" ht="33" customHeight="1" x14ac:dyDescent="0.3">
      <c r="A11" s="4">
        <v>7</v>
      </c>
      <c r="B11" s="5"/>
      <c r="C11" s="6"/>
      <c r="D11" s="7"/>
      <c r="E11" s="8">
        <v>-1.7950549357115013</v>
      </c>
      <c r="F11" s="9"/>
      <c r="G11" s="73">
        <f>(D2^2+4*C2*E2)^(1/2)/(3*D2)</f>
        <v>-1.7950549357115013</v>
      </c>
    </row>
    <row r="12" spans="1:7" ht="33" customHeight="1" x14ac:dyDescent="0.3">
      <c r="A12" s="4">
        <v>8</v>
      </c>
      <c r="B12" s="5"/>
      <c r="C12" s="6"/>
      <c r="D12" s="7"/>
      <c r="E12" s="8">
        <v>2.6207413942088964</v>
      </c>
      <c r="F12" s="9"/>
      <c r="G12" s="73">
        <f>(F2^2+G2^2)^(1/3)</f>
        <v>2.6207413942088964</v>
      </c>
    </row>
    <row r="13" spans="1:7" ht="43.8" customHeight="1" x14ac:dyDescent="0.3">
      <c r="A13" s="4">
        <v>9</v>
      </c>
      <c r="B13" s="5"/>
      <c r="C13" s="6"/>
      <c r="D13" s="7"/>
      <c r="E13" s="8">
        <v>2.7216839827678032</v>
      </c>
      <c r="F13" s="9"/>
      <c r="G13" s="74">
        <f>(((G2+E2^2)/(C2+D2))^3)^(1/4)</f>
        <v>2.7216839827678032</v>
      </c>
    </row>
    <row r="14" spans="1:7" ht="17.399999999999999" x14ac:dyDescent="0.3">
      <c r="F14" s="9"/>
    </row>
    <row r="15" spans="1:7" ht="17.399999999999999" x14ac:dyDescent="0.3">
      <c r="F15" s="9"/>
    </row>
    <row r="16" spans="1:7" ht="17.399999999999999" x14ac:dyDescent="0.3">
      <c r="F16" s="9"/>
    </row>
    <row r="17" spans="6:6" ht="17.399999999999999" x14ac:dyDescent="0.3">
      <c r="F17" s="9"/>
    </row>
    <row r="18" spans="6:6" ht="17.399999999999999" x14ac:dyDescent="0.3">
      <c r="F18" s="9"/>
    </row>
    <row r="19" spans="6:6" ht="17.399999999999999" x14ac:dyDescent="0.3">
      <c r="F19" s="9"/>
    </row>
    <row r="20" spans="6:6" ht="17.399999999999999" x14ac:dyDescent="0.3">
      <c r="F20" s="9"/>
    </row>
    <row r="21" spans="6:6" ht="17.399999999999999" x14ac:dyDescent="0.3">
      <c r="F21" s="9"/>
    </row>
    <row r="22" spans="6:6" ht="17.399999999999999" x14ac:dyDescent="0.3">
      <c r="F22" s="9"/>
    </row>
    <row r="23" spans="6:6" ht="17.399999999999999" x14ac:dyDescent="0.3">
      <c r="F23" s="9"/>
    </row>
    <row r="24" spans="6:6" ht="17.399999999999999" x14ac:dyDescent="0.3">
      <c r="F24" s="9"/>
    </row>
    <row r="25" spans="6:6" ht="17.399999999999999" x14ac:dyDescent="0.3">
      <c r="F25" s="9"/>
    </row>
    <row r="26" spans="6:6" ht="17.399999999999999" x14ac:dyDescent="0.3">
      <c r="F26" s="9"/>
    </row>
    <row r="27" spans="6:6" ht="17.399999999999999" x14ac:dyDescent="0.3">
      <c r="F27" s="9"/>
    </row>
    <row r="28" spans="6:6" ht="17.399999999999999" x14ac:dyDescent="0.3">
      <c r="F28" s="9"/>
    </row>
  </sheetData>
  <pageMargins left="0.7" right="0.7" top="0.75" bottom="0.75" header="0.3" footer="0.3"/>
  <ignoredErrors>
    <ignoredError sqref="G9:G12" unlockedFormula="1"/>
  </ignoredErrors>
  <drawing r:id="rId1"/>
  <legacyDrawing r:id="rId2"/>
  <oleObjects>
    <mc:AlternateContent xmlns:mc="http://schemas.openxmlformats.org/markup-compatibility/2006">
      <mc:Choice Requires="x14">
        <oleObject progId="Equation.3" shapeId="1033" r:id="rId3">
          <objectPr defaultSize="0" autoPict="0" r:id="rId4">
            <anchor moveWithCells="1">
              <from>
                <xdr:col>2</xdr:col>
                <xdr:colOff>243840</xdr:colOff>
                <xdr:row>4</xdr:row>
                <xdr:rowOff>83820</xdr:rowOff>
              </from>
              <to>
                <xdr:col>3</xdr:col>
                <xdr:colOff>251460</xdr:colOff>
                <xdr:row>4</xdr:row>
                <xdr:rowOff>388620</xdr:rowOff>
              </to>
            </anchor>
          </objectPr>
        </oleObject>
      </mc:Choice>
      <mc:Fallback>
        <oleObject progId="Equation.3" shapeId="1033" r:id="rId3"/>
      </mc:Fallback>
    </mc:AlternateContent>
    <mc:AlternateContent xmlns:mc="http://schemas.openxmlformats.org/markup-compatibility/2006">
      <mc:Choice Requires="x14">
        <oleObject progId="Equation.3" shapeId="1034" r:id="rId5">
          <objectPr defaultSize="0" autoPict="0" r:id="rId6">
            <anchor moveWithCells="1">
              <from>
                <xdr:col>2</xdr:col>
                <xdr:colOff>259080</xdr:colOff>
                <xdr:row>5</xdr:row>
                <xdr:rowOff>53340</xdr:rowOff>
              </from>
              <to>
                <xdr:col>3</xdr:col>
                <xdr:colOff>297180</xdr:colOff>
                <xdr:row>5</xdr:row>
                <xdr:rowOff>388620</xdr:rowOff>
              </to>
            </anchor>
          </objectPr>
        </oleObject>
      </mc:Choice>
      <mc:Fallback>
        <oleObject progId="Equation.3" shapeId="1034" r:id="rId5"/>
      </mc:Fallback>
    </mc:AlternateContent>
    <mc:AlternateContent xmlns:mc="http://schemas.openxmlformats.org/markup-compatibility/2006">
      <mc:Choice Requires="x14">
        <oleObject progId="Equation.3" shapeId="1035" r:id="rId7">
          <objectPr defaultSize="0" autoPict="0" r:id="rId8">
            <anchor moveWithCells="1">
              <from>
                <xdr:col>2</xdr:col>
                <xdr:colOff>274320</xdr:colOff>
                <xdr:row>6</xdr:row>
                <xdr:rowOff>30480</xdr:rowOff>
              </from>
              <to>
                <xdr:col>3</xdr:col>
                <xdr:colOff>388620</xdr:colOff>
                <xdr:row>7</xdr:row>
                <xdr:rowOff>7620</xdr:rowOff>
              </to>
            </anchor>
          </objectPr>
        </oleObject>
      </mc:Choice>
      <mc:Fallback>
        <oleObject progId="Equation.3" shapeId="1035" r:id="rId7"/>
      </mc:Fallback>
    </mc:AlternateContent>
    <mc:AlternateContent xmlns:mc="http://schemas.openxmlformats.org/markup-compatibility/2006">
      <mc:Choice Requires="x14">
        <oleObject progId="Equation.3" shapeId="1036" r:id="rId9">
          <objectPr defaultSize="0" autoPict="0" r:id="rId10">
            <anchor moveWithCells="1">
              <from>
                <xdr:col>2</xdr:col>
                <xdr:colOff>259080</xdr:colOff>
                <xdr:row>7</xdr:row>
                <xdr:rowOff>60960</xdr:rowOff>
              </from>
              <to>
                <xdr:col>3</xdr:col>
                <xdr:colOff>457200</xdr:colOff>
                <xdr:row>8</xdr:row>
                <xdr:rowOff>7620</xdr:rowOff>
              </to>
            </anchor>
          </objectPr>
        </oleObject>
      </mc:Choice>
      <mc:Fallback>
        <oleObject progId="Equation.3" shapeId="1036" r:id="rId9"/>
      </mc:Fallback>
    </mc:AlternateContent>
    <mc:AlternateContent xmlns:mc="http://schemas.openxmlformats.org/markup-compatibility/2006">
      <mc:Choice Requires="x14">
        <oleObject progId="Equation.3" shapeId="1037" r:id="rId11">
          <objectPr defaultSize="0" autoPict="0" r:id="rId12">
            <anchor moveWithCells="1">
              <from>
                <xdr:col>2</xdr:col>
                <xdr:colOff>259080</xdr:colOff>
                <xdr:row>8</xdr:row>
                <xdr:rowOff>0</xdr:rowOff>
              </from>
              <to>
                <xdr:col>3</xdr:col>
                <xdr:colOff>563880</xdr:colOff>
                <xdr:row>8</xdr:row>
                <xdr:rowOff>411480</xdr:rowOff>
              </to>
            </anchor>
          </objectPr>
        </oleObject>
      </mc:Choice>
      <mc:Fallback>
        <oleObject progId="Equation.3" shapeId="1037" r:id="rId11"/>
      </mc:Fallback>
    </mc:AlternateContent>
    <mc:AlternateContent xmlns:mc="http://schemas.openxmlformats.org/markup-compatibility/2006">
      <mc:Choice Requires="x14">
        <oleObject progId="Equation.3" shapeId="1038" r:id="rId13">
          <objectPr defaultSize="0" r:id="rId14">
            <anchor moveWithCells="1">
              <from>
                <xdr:col>2</xdr:col>
                <xdr:colOff>236220</xdr:colOff>
                <xdr:row>9</xdr:row>
                <xdr:rowOff>53340</xdr:rowOff>
              </from>
              <to>
                <xdr:col>3</xdr:col>
                <xdr:colOff>655320</xdr:colOff>
                <xdr:row>9</xdr:row>
                <xdr:rowOff>381000</xdr:rowOff>
              </to>
            </anchor>
          </objectPr>
        </oleObject>
      </mc:Choice>
      <mc:Fallback>
        <oleObject progId="Equation.3" shapeId="1038" r:id="rId13"/>
      </mc:Fallback>
    </mc:AlternateContent>
    <mc:AlternateContent xmlns:mc="http://schemas.openxmlformats.org/markup-compatibility/2006">
      <mc:Choice Requires="x14">
        <oleObject progId="Equation.3" shapeId="1039" r:id="rId15">
          <objectPr defaultSize="0" autoPict="0" r:id="rId16">
            <anchor moveWithCells="1">
              <from>
                <xdr:col>2</xdr:col>
                <xdr:colOff>259080</xdr:colOff>
                <xdr:row>11</xdr:row>
                <xdr:rowOff>30480</xdr:rowOff>
              </from>
              <to>
                <xdr:col>3</xdr:col>
                <xdr:colOff>754380</xdr:colOff>
                <xdr:row>11</xdr:row>
                <xdr:rowOff>388620</xdr:rowOff>
              </to>
            </anchor>
          </objectPr>
        </oleObject>
      </mc:Choice>
      <mc:Fallback>
        <oleObject progId="Equation.3" shapeId="1039" r:id="rId15"/>
      </mc:Fallback>
    </mc:AlternateContent>
    <mc:AlternateContent xmlns:mc="http://schemas.openxmlformats.org/markup-compatibility/2006">
      <mc:Choice Requires="x14">
        <oleObject progId="Equation.3" shapeId="1040" r:id="rId17">
          <objectPr defaultSize="0" autoPict="0" r:id="rId18">
            <anchor moveWithCells="1">
              <from>
                <xdr:col>2</xdr:col>
                <xdr:colOff>137160</xdr:colOff>
                <xdr:row>9</xdr:row>
                <xdr:rowOff>411480</xdr:rowOff>
              </from>
              <to>
                <xdr:col>3</xdr:col>
                <xdr:colOff>457200</xdr:colOff>
                <xdr:row>10</xdr:row>
                <xdr:rowOff>411480</xdr:rowOff>
              </to>
            </anchor>
          </objectPr>
        </oleObject>
      </mc:Choice>
      <mc:Fallback>
        <oleObject progId="Equation.3" shapeId="1040" r:id="rId17"/>
      </mc:Fallback>
    </mc:AlternateContent>
    <mc:AlternateContent xmlns:mc="http://schemas.openxmlformats.org/markup-compatibility/2006">
      <mc:Choice Requires="x14">
        <oleObject progId="Equation.3" shapeId="1041" r:id="rId19">
          <objectPr defaultSize="0" autoPict="0" r:id="rId20">
            <anchor moveWithCells="1">
              <from>
                <xdr:col>2</xdr:col>
                <xdr:colOff>205740</xdr:colOff>
                <xdr:row>12</xdr:row>
                <xdr:rowOff>30480</xdr:rowOff>
              </from>
              <to>
                <xdr:col>3</xdr:col>
                <xdr:colOff>746760</xdr:colOff>
                <xdr:row>12</xdr:row>
                <xdr:rowOff>548640</xdr:rowOff>
              </to>
            </anchor>
          </objectPr>
        </oleObject>
      </mc:Choice>
      <mc:Fallback>
        <oleObject progId="Equation.3" shapeId="1041" r:id="rId19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3C504-A350-43AF-9FFC-40EAA5F7E9DB}">
  <dimension ref="A1:H27"/>
  <sheetViews>
    <sheetView workbookViewId="0">
      <selection activeCell="A5" sqref="A5"/>
    </sheetView>
  </sheetViews>
  <sheetFormatPr defaultRowHeight="14.4" x14ac:dyDescent="0.3"/>
  <cols>
    <col min="1" max="1" width="17.6640625" customWidth="1"/>
    <col min="2" max="2" width="34.33203125" bestFit="1" customWidth="1"/>
    <col min="3" max="3" width="11" customWidth="1"/>
    <col min="4" max="4" width="10.33203125" bestFit="1" customWidth="1"/>
    <col min="5" max="5" width="10.44140625" customWidth="1"/>
    <col min="7" max="7" width="9.44140625" bestFit="1" customWidth="1"/>
  </cols>
  <sheetData>
    <row r="1" spans="1:8" ht="15.6" x14ac:dyDescent="0.3">
      <c r="A1" s="82"/>
      <c r="B1" s="83"/>
      <c r="C1" s="82" t="s">
        <v>36</v>
      </c>
      <c r="D1" s="84">
        <v>12</v>
      </c>
      <c r="E1" s="82"/>
      <c r="F1" s="82"/>
    </row>
    <row r="2" spans="1:8" ht="15.6" x14ac:dyDescent="0.3">
      <c r="A2" s="82"/>
      <c r="B2" s="82"/>
      <c r="C2" s="82"/>
      <c r="D2" s="82"/>
      <c r="E2" s="82"/>
      <c r="F2" s="82"/>
    </row>
    <row r="3" spans="1:8" ht="15.6" x14ac:dyDescent="0.3">
      <c r="A3" s="82"/>
      <c r="B3" s="82"/>
      <c r="C3" s="82"/>
      <c r="D3" s="82"/>
      <c r="E3" s="82"/>
      <c r="F3" s="82"/>
    </row>
    <row r="4" spans="1:8" ht="15.6" x14ac:dyDescent="0.3">
      <c r="A4" s="85" t="s">
        <v>37</v>
      </c>
      <c r="B4" s="85" t="s">
        <v>38</v>
      </c>
      <c r="C4" s="85" t="s">
        <v>39</v>
      </c>
      <c r="D4" s="85" t="s">
        <v>40</v>
      </c>
      <c r="E4" s="85" t="s">
        <v>41</v>
      </c>
      <c r="F4" s="82"/>
    </row>
    <row r="5" spans="1:8" ht="15.6" x14ac:dyDescent="0.3">
      <c r="A5" s="86" t="s">
        <v>42</v>
      </c>
      <c r="B5" s="87">
        <v>0.33333333333333331</v>
      </c>
      <c r="C5" s="87">
        <v>0.6875</v>
      </c>
      <c r="D5" s="88"/>
      <c r="E5" s="89"/>
      <c r="F5" s="90"/>
      <c r="H5" s="91"/>
    </row>
    <row r="6" spans="1:8" ht="15.6" x14ac:dyDescent="0.3">
      <c r="A6" s="86" t="s">
        <v>43</v>
      </c>
      <c r="B6" s="87">
        <v>0.75</v>
      </c>
      <c r="C6" s="87">
        <v>2.0833333333333332E-2</v>
      </c>
      <c r="D6" s="88"/>
      <c r="E6" s="89"/>
      <c r="F6" s="82"/>
    </row>
    <row r="7" spans="1:8" ht="15.6" x14ac:dyDescent="0.3">
      <c r="A7" s="86" t="s">
        <v>44</v>
      </c>
      <c r="B7" s="87">
        <v>0.5</v>
      </c>
      <c r="C7" s="87">
        <v>0.83333333333333337</v>
      </c>
      <c r="D7" s="88"/>
      <c r="E7" s="89"/>
      <c r="F7" s="82"/>
    </row>
    <row r="8" spans="1:8" ht="15.6" x14ac:dyDescent="0.3">
      <c r="A8" s="86" t="s">
        <v>45</v>
      </c>
      <c r="B8" s="87">
        <v>0.5625</v>
      </c>
      <c r="C8" s="87">
        <v>0.82291666666666663</v>
      </c>
      <c r="D8" s="88"/>
      <c r="E8" s="89"/>
      <c r="F8" s="82"/>
    </row>
    <row r="9" spans="1:8" ht="16.2" thickBot="1" x14ac:dyDescent="0.35">
      <c r="A9" s="86" t="s">
        <v>46</v>
      </c>
      <c r="B9" s="87">
        <v>0.58333333333333337</v>
      </c>
      <c r="C9" s="87">
        <v>7.2916666666666671E-2</v>
      </c>
      <c r="D9" s="88"/>
      <c r="E9" s="92"/>
      <c r="F9" s="82"/>
    </row>
    <row r="10" spans="1:8" ht="16.2" thickBot="1" x14ac:dyDescent="0.35">
      <c r="A10" s="82"/>
      <c r="B10" s="82"/>
      <c r="C10" s="82"/>
      <c r="D10" s="93" t="s">
        <v>47</v>
      </c>
      <c r="E10" s="94"/>
    </row>
    <row r="11" spans="1:8" ht="15.6" x14ac:dyDescent="0.3">
      <c r="B11" s="82"/>
      <c r="D11" s="95" t="s">
        <v>48</v>
      </c>
      <c r="G11" s="96"/>
    </row>
    <row r="13" spans="1:8" ht="17.399999999999999" x14ac:dyDescent="0.3">
      <c r="A13" s="97" t="s">
        <v>49</v>
      </c>
    </row>
    <row r="15" spans="1:8" ht="15.6" x14ac:dyDescent="0.3">
      <c r="A15" s="85" t="s">
        <v>50</v>
      </c>
      <c r="B15" s="85" t="s">
        <v>51</v>
      </c>
      <c r="C15" s="85" t="s">
        <v>52</v>
      </c>
    </row>
    <row r="16" spans="1:8" ht="15.6" x14ac:dyDescent="0.3">
      <c r="A16" s="98">
        <v>0.81597222222222221</v>
      </c>
      <c r="B16" s="99" t="s">
        <v>53</v>
      </c>
      <c r="C16" s="100"/>
      <c r="D16" s="101"/>
    </row>
    <row r="17" spans="1:6" ht="15.6" x14ac:dyDescent="0.3">
      <c r="A17" s="98">
        <v>0.83680555555555547</v>
      </c>
      <c r="B17" s="99" t="s">
        <v>54</v>
      </c>
      <c r="C17" s="102"/>
      <c r="D17" s="101"/>
      <c r="E17" s="103"/>
      <c r="F17" s="103"/>
    </row>
    <row r="18" spans="1:6" ht="15.6" x14ac:dyDescent="0.3">
      <c r="A18" s="98">
        <v>0.875</v>
      </c>
      <c r="B18" s="99" t="s">
        <v>55</v>
      </c>
      <c r="C18" s="102"/>
      <c r="D18" s="101"/>
      <c r="E18" s="103"/>
      <c r="F18" s="103"/>
    </row>
    <row r="19" spans="1:6" ht="15.6" x14ac:dyDescent="0.3">
      <c r="A19" s="98">
        <v>0.89583333333333337</v>
      </c>
      <c r="B19" s="99" t="s">
        <v>56</v>
      </c>
      <c r="C19" s="102"/>
      <c r="D19" s="101"/>
      <c r="E19" s="103"/>
      <c r="F19" s="103"/>
    </row>
    <row r="20" spans="1:6" ht="15.6" x14ac:dyDescent="0.3">
      <c r="A20" s="98">
        <v>0.90277777777777779</v>
      </c>
      <c r="B20" s="99" t="s">
        <v>57</v>
      </c>
      <c r="C20" s="102"/>
      <c r="D20" s="101"/>
      <c r="E20" s="103"/>
      <c r="F20" s="103"/>
    </row>
    <row r="21" spans="1:6" ht="15.6" x14ac:dyDescent="0.3">
      <c r="A21" s="98">
        <v>0.98611111111111116</v>
      </c>
      <c r="B21" s="99" t="s">
        <v>58</v>
      </c>
      <c r="C21" s="102"/>
      <c r="D21" s="101"/>
      <c r="E21" s="103"/>
      <c r="F21" s="103"/>
    </row>
    <row r="22" spans="1:6" ht="15.6" x14ac:dyDescent="0.3">
      <c r="A22" s="98">
        <v>1.7361111111111112E-2</v>
      </c>
      <c r="B22" s="99" t="s">
        <v>59</v>
      </c>
      <c r="C22" s="102"/>
      <c r="D22" s="101"/>
      <c r="E22" s="103"/>
      <c r="F22" s="103"/>
    </row>
    <row r="23" spans="1:6" ht="15.6" x14ac:dyDescent="0.3">
      <c r="A23" s="98">
        <v>5.9027777777777783E-2</v>
      </c>
      <c r="B23" s="99" t="s">
        <v>60</v>
      </c>
      <c r="C23" s="102"/>
      <c r="D23" s="101"/>
      <c r="E23" s="103"/>
      <c r="F23" s="103"/>
    </row>
    <row r="24" spans="1:6" ht="15.6" x14ac:dyDescent="0.3">
      <c r="A24" s="98">
        <v>8.6111111111111124E-2</v>
      </c>
      <c r="B24" s="99" t="s">
        <v>61</v>
      </c>
      <c r="C24" s="102"/>
      <c r="D24" s="103"/>
      <c r="E24" s="103"/>
      <c r="F24" s="103"/>
    </row>
    <row r="25" spans="1:6" ht="15.6" x14ac:dyDescent="0.3">
      <c r="A25" s="103"/>
      <c r="B25" s="103"/>
      <c r="C25" s="103"/>
      <c r="D25" s="103"/>
      <c r="E25" s="103"/>
      <c r="F25" s="103"/>
    </row>
    <row r="26" spans="1:6" ht="15.6" x14ac:dyDescent="0.3">
      <c r="A26" s="103"/>
      <c r="B26" s="104" t="s">
        <v>62</v>
      </c>
      <c r="C26" s="102"/>
      <c r="D26" s="82" t="s">
        <v>63</v>
      </c>
      <c r="E26" s="103"/>
      <c r="F26" s="103"/>
    </row>
    <row r="27" spans="1:6" ht="15.6" x14ac:dyDescent="0.3">
      <c r="A27" s="103"/>
      <c r="B27" s="103"/>
      <c r="C27" s="103"/>
      <c r="D27" s="103"/>
      <c r="E27" s="103"/>
      <c r="F27" s="10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22F75-1E1C-4492-927B-C3022211CEE9}">
  <dimension ref="B1:J26"/>
  <sheetViews>
    <sheetView workbookViewId="0">
      <selection activeCell="D5" sqref="D5"/>
    </sheetView>
  </sheetViews>
  <sheetFormatPr defaultRowHeight="13.2" x14ac:dyDescent="0.25"/>
  <cols>
    <col min="1" max="1" width="3.77734375" style="105" customWidth="1"/>
    <col min="2" max="4" width="8.88671875" style="105"/>
    <col min="5" max="5" width="10.77734375" style="105" customWidth="1"/>
    <col min="6" max="8" width="8.88671875" style="105"/>
    <col min="9" max="9" width="10.44140625" style="105" customWidth="1"/>
    <col min="10" max="16384" width="8.88671875" style="105"/>
  </cols>
  <sheetData>
    <row r="1" spans="2:10" ht="13.8" thickBot="1" x14ac:dyDescent="0.3">
      <c r="B1" s="106" t="s">
        <v>84</v>
      </c>
      <c r="C1" s="106" t="s">
        <v>83</v>
      </c>
      <c r="D1" s="108">
        <v>21</v>
      </c>
    </row>
    <row r="2" spans="2:10" ht="15.6" x14ac:dyDescent="0.3">
      <c r="B2" s="107">
        <v>23</v>
      </c>
      <c r="C2" s="109"/>
      <c r="D2" s="110" t="s">
        <v>82</v>
      </c>
      <c r="E2" s="110"/>
      <c r="F2" s="110"/>
      <c r="G2" s="110"/>
      <c r="I2" s="110"/>
      <c r="J2" s="110"/>
    </row>
    <row r="3" spans="2:10" ht="15.6" x14ac:dyDescent="0.3">
      <c r="B3" s="111">
        <v>-45</v>
      </c>
      <c r="C3" s="109"/>
      <c r="D3" s="110" t="s">
        <v>81</v>
      </c>
      <c r="E3" s="110"/>
      <c r="F3" s="110"/>
      <c r="G3" s="110"/>
      <c r="I3" s="110"/>
      <c r="J3" s="110"/>
    </row>
    <row r="4" spans="2:10" x14ac:dyDescent="0.25">
      <c r="B4" s="111">
        <v>13</v>
      </c>
      <c r="C4" s="109"/>
      <c r="D4" s="110" t="s">
        <v>80</v>
      </c>
      <c r="E4" s="110"/>
      <c r="F4" s="110"/>
      <c r="G4" s="110"/>
      <c r="I4" s="110"/>
      <c r="J4" s="110"/>
    </row>
    <row r="5" spans="2:10" x14ac:dyDescent="0.25">
      <c r="B5" s="111">
        <v>18</v>
      </c>
      <c r="C5" s="109"/>
      <c r="D5" s="110" t="s">
        <v>79</v>
      </c>
      <c r="E5" s="110"/>
      <c r="F5" s="110"/>
      <c r="G5" s="110"/>
      <c r="I5" s="110"/>
      <c r="J5" s="110"/>
    </row>
    <row r="6" spans="2:10" x14ac:dyDescent="0.25">
      <c r="B6" s="111">
        <v>21</v>
      </c>
      <c r="C6" s="109"/>
      <c r="D6" s="110" t="s">
        <v>78</v>
      </c>
      <c r="E6" s="110"/>
      <c r="F6" s="110"/>
      <c r="G6" s="110"/>
      <c r="I6" s="110"/>
      <c r="J6" s="110"/>
    </row>
    <row r="7" spans="2:10" ht="15.6" x14ac:dyDescent="0.3">
      <c r="B7" s="111">
        <v>13</v>
      </c>
      <c r="C7" s="109"/>
      <c r="D7" s="110" t="s">
        <v>77</v>
      </c>
      <c r="E7" s="110"/>
      <c r="F7" s="110"/>
      <c r="G7" s="110"/>
      <c r="I7" s="110"/>
      <c r="J7" s="110"/>
    </row>
    <row r="8" spans="2:10" x14ac:dyDescent="0.25">
      <c r="B8" s="111">
        <v>-16</v>
      </c>
      <c r="C8" s="109"/>
      <c r="D8" s="110" t="s">
        <v>76</v>
      </c>
      <c r="E8" s="110"/>
      <c r="F8" s="110"/>
      <c r="G8" s="110"/>
      <c r="I8" s="110"/>
      <c r="J8" s="110"/>
    </row>
    <row r="9" spans="2:10" x14ac:dyDescent="0.25">
      <c r="B9" s="111">
        <v>21</v>
      </c>
      <c r="C9" s="109"/>
      <c r="D9" s="110" t="s">
        <v>75</v>
      </c>
      <c r="E9" s="110"/>
      <c r="F9" s="110"/>
      <c r="G9" s="110"/>
      <c r="I9" s="110"/>
      <c r="J9" s="110"/>
    </row>
    <row r="10" spans="2:10" ht="13.8" thickBot="1" x14ac:dyDescent="0.3">
      <c r="B10" s="112">
        <v>13</v>
      </c>
      <c r="C10" s="109"/>
      <c r="D10" s="110" t="s">
        <v>74</v>
      </c>
      <c r="E10" s="110"/>
      <c r="F10" s="110"/>
      <c r="G10" s="110"/>
      <c r="I10" s="110"/>
      <c r="J10" s="110"/>
    </row>
    <row r="11" spans="2:10" x14ac:dyDescent="0.25">
      <c r="B11" s="110"/>
      <c r="C11" s="110"/>
      <c r="D11" s="110"/>
      <c r="E11" s="110"/>
      <c r="F11" s="110"/>
      <c r="G11" s="110"/>
      <c r="H11" s="110"/>
      <c r="I11" s="110"/>
      <c r="J11" s="110"/>
    </row>
    <row r="12" spans="2:10" ht="16.2" thickBot="1" x14ac:dyDescent="0.35">
      <c r="B12" s="113"/>
      <c r="C12" s="114"/>
      <c r="D12" s="110"/>
      <c r="E12" s="110"/>
      <c r="F12" s="110"/>
      <c r="G12" s="113"/>
      <c r="H12" s="110"/>
      <c r="I12" s="110"/>
      <c r="J12" s="110"/>
    </row>
    <row r="13" spans="2:10" ht="13.8" thickBot="1" x14ac:dyDescent="0.3">
      <c r="B13" s="115" t="s">
        <v>73</v>
      </c>
      <c r="C13" s="116" t="s">
        <v>25</v>
      </c>
      <c r="D13" s="116" t="s">
        <v>71</v>
      </c>
      <c r="E13" s="117" t="s">
        <v>30</v>
      </c>
      <c r="F13" s="110"/>
      <c r="G13" s="118" t="s">
        <v>72</v>
      </c>
      <c r="H13" s="116" t="s">
        <v>71</v>
      </c>
      <c r="I13" s="119" t="s">
        <v>30</v>
      </c>
      <c r="J13" s="110"/>
    </row>
    <row r="14" spans="2:10" x14ac:dyDescent="0.25">
      <c r="B14" s="120" t="s">
        <v>70</v>
      </c>
      <c r="C14" s="121">
        <v>50</v>
      </c>
      <c r="D14" s="122">
        <v>45.7</v>
      </c>
      <c r="E14" s="123">
        <v>22850</v>
      </c>
      <c r="F14" s="110"/>
      <c r="G14" s="124" t="s">
        <v>66</v>
      </c>
      <c r="H14" s="125"/>
      <c r="I14" s="126"/>
      <c r="J14" s="110"/>
    </row>
    <row r="15" spans="2:10" x14ac:dyDescent="0.25">
      <c r="B15" s="127" t="s">
        <v>67</v>
      </c>
      <c r="C15" s="128">
        <v>85</v>
      </c>
      <c r="D15" s="129">
        <v>26.5</v>
      </c>
      <c r="E15" s="130">
        <v>22525</v>
      </c>
      <c r="F15" s="110"/>
      <c r="G15" s="127" t="s">
        <v>68</v>
      </c>
      <c r="H15" s="131"/>
      <c r="I15" s="132"/>
      <c r="J15" s="110"/>
    </row>
    <row r="16" spans="2:10" x14ac:dyDescent="0.25">
      <c r="B16" s="127" t="s">
        <v>70</v>
      </c>
      <c r="C16" s="128">
        <v>50</v>
      </c>
      <c r="D16" s="129">
        <v>152</v>
      </c>
      <c r="E16" s="130">
        <v>76000</v>
      </c>
      <c r="F16" s="110"/>
      <c r="G16" s="127" t="s">
        <v>70</v>
      </c>
      <c r="H16" s="131"/>
      <c r="I16" s="132"/>
      <c r="J16" s="110"/>
    </row>
    <row r="17" spans="2:10" x14ac:dyDescent="0.25">
      <c r="B17" s="127" t="s">
        <v>64</v>
      </c>
      <c r="C17" s="128">
        <v>54.8</v>
      </c>
      <c r="D17" s="129">
        <v>78.5</v>
      </c>
      <c r="E17" s="130">
        <v>43018</v>
      </c>
      <c r="F17" s="110"/>
      <c r="G17" s="127" t="s">
        <v>64</v>
      </c>
      <c r="H17" s="131"/>
      <c r="I17" s="132"/>
      <c r="J17" s="110"/>
    </row>
    <row r="18" spans="2:10" x14ac:dyDescent="0.25">
      <c r="B18" s="127" t="s">
        <v>64</v>
      </c>
      <c r="C18" s="128">
        <v>54.8</v>
      </c>
      <c r="D18" s="129">
        <v>46.2</v>
      </c>
      <c r="E18" s="130">
        <v>25317.599999999999</v>
      </c>
      <c r="F18" s="110"/>
      <c r="G18" s="127" t="s">
        <v>69</v>
      </c>
      <c r="H18" s="131"/>
      <c r="I18" s="132"/>
      <c r="J18" s="110"/>
    </row>
    <row r="19" spans="2:10" x14ac:dyDescent="0.25">
      <c r="B19" s="127" t="s">
        <v>68</v>
      </c>
      <c r="C19" s="128">
        <v>38.4</v>
      </c>
      <c r="D19" s="129">
        <v>69</v>
      </c>
      <c r="E19" s="130">
        <v>26496</v>
      </c>
      <c r="F19" s="110"/>
      <c r="G19" s="127" t="s">
        <v>67</v>
      </c>
      <c r="H19" s="131"/>
      <c r="I19" s="132"/>
      <c r="J19" s="110"/>
    </row>
    <row r="20" spans="2:10" ht="13.8" thickBot="1" x14ac:dyDescent="0.3">
      <c r="B20" s="127" t="s">
        <v>67</v>
      </c>
      <c r="C20" s="128">
        <v>85</v>
      </c>
      <c r="D20" s="129">
        <v>32.5</v>
      </c>
      <c r="E20" s="130">
        <v>27625</v>
      </c>
      <c r="F20" s="110"/>
      <c r="G20" s="133" t="s">
        <v>65</v>
      </c>
      <c r="H20" s="134"/>
      <c r="I20" s="135"/>
      <c r="J20" s="110"/>
    </row>
    <row r="21" spans="2:10" ht="13.8" thickBot="1" x14ac:dyDescent="0.3">
      <c r="B21" s="127" t="s">
        <v>66</v>
      </c>
      <c r="C21" s="128">
        <v>27.6</v>
      </c>
      <c r="D21" s="129">
        <v>36</v>
      </c>
      <c r="E21" s="130">
        <v>9936</v>
      </c>
      <c r="F21" s="110"/>
      <c r="G21" s="118" t="s">
        <v>31</v>
      </c>
      <c r="H21" s="136"/>
      <c r="I21" s="119"/>
      <c r="J21" s="110"/>
    </row>
    <row r="22" spans="2:10" x14ac:dyDescent="0.25">
      <c r="B22" s="127" t="s">
        <v>65</v>
      </c>
      <c r="C22" s="128">
        <v>71</v>
      </c>
      <c r="D22" s="129">
        <v>17.3</v>
      </c>
      <c r="E22" s="130">
        <v>12283</v>
      </c>
      <c r="F22" s="110"/>
      <c r="G22" s="110"/>
      <c r="H22" s="110"/>
      <c r="I22" s="110"/>
      <c r="J22" s="110"/>
    </row>
    <row r="23" spans="2:10" x14ac:dyDescent="0.25">
      <c r="B23" s="127" t="s">
        <v>64</v>
      </c>
      <c r="C23" s="128">
        <v>54.8</v>
      </c>
      <c r="D23" s="129">
        <v>67.5</v>
      </c>
      <c r="E23" s="130">
        <v>36990</v>
      </c>
      <c r="F23" s="110"/>
      <c r="G23" s="110"/>
      <c r="H23" s="110"/>
      <c r="I23" s="110"/>
      <c r="J23" s="110"/>
    </row>
    <row r="24" spans="2:10" ht="13.8" thickBot="1" x14ac:dyDescent="0.3">
      <c r="B24" s="110"/>
      <c r="C24" s="137" t="s">
        <v>31</v>
      </c>
      <c r="D24" s="138">
        <f>SUM(D14:D23)</f>
        <v>571.20000000000005</v>
      </c>
      <c r="E24" s="138">
        <f>SUM(E14:E23)</f>
        <v>303040.59999999998</v>
      </c>
      <c r="F24" s="110"/>
      <c r="G24" s="110"/>
      <c r="H24" s="110"/>
      <c r="I24" s="110"/>
      <c r="J24" s="110"/>
    </row>
    <row r="25" spans="2:10" x14ac:dyDescent="0.25">
      <c r="B25" s="110"/>
      <c r="C25" s="110"/>
      <c r="D25" s="110"/>
      <c r="E25" s="110"/>
      <c r="F25" s="110"/>
      <c r="G25" s="110"/>
      <c r="H25" s="110"/>
      <c r="I25" s="110"/>
      <c r="J25" s="110"/>
    </row>
    <row r="26" spans="2:10" x14ac:dyDescent="0.25">
      <c r="B26" s="110"/>
      <c r="C26" s="110"/>
      <c r="D26" s="110"/>
      <c r="E26" s="110"/>
      <c r="F26" s="110"/>
      <c r="G26" s="110"/>
      <c r="H26" s="110"/>
      <c r="I26" s="110"/>
      <c r="J26" s="110"/>
    </row>
  </sheetData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9A3B2-44DF-41A2-B18A-643854ADDAED}">
  <dimension ref="A1:M32"/>
  <sheetViews>
    <sheetView showGridLines="0" zoomScale="120" zoomScaleNormal="120" workbookViewId="0"/>
  </sheetViews>
  <sheetFormatPr defaultColWidth="9.109375" defaultRowHeight="15" x14ac:dyDescent="0.25"/>
  <cols>
    <col min="1" max="1" width="6.44140625" style="204" bestFit="1" customWidth="1"/>
    <col min="2" max="2" width="8.109375" style="204" bestFit="1" customWidth="1"/>
    <col min="3" max="3" width="5.33203125" style="204" bestFit="1" customWidth="1"/>
    <col min="4" max="4" width="9.88671875" style="204" bestFit="1" customWidth="1"/>
    <col min="5" max="5" width="6.6640625" style="204" customWidth="1"/>
    <col min="6" max="6" width="19.5546875" style="204" customWidth="1"/>
    <col min="7" max="7" width="34.21875" style="204" bestFit="1" customWidth="1"/>
    <col min="8" max="8" width="9.88671875" style="203" customWidth="1"/>
    <col min="9" max="9" width="22.6640625" style="203" bestFit="1" customWidth="1"/>
    <col min="10" max="10" width="9.5546875" style="203" bestFit="1" customWidth="1"/>
    <col min="11" max="11" width="4.33203125" style="203" customWidth="1"/>
    <col min="12" max="12" width="31" style="203" bestFit="1" customWidth="1"/>
    <col min="13" max="13" width="10.44140625" style="203" customWidth="1"/>
    <col min="14" max="16384" width="9.109375" style="203"/>
  </cols>
  <sheetData>
    <row r="1" spans="1:13" ht="15.6" x14ac:dyDescent="0.3">
      <c r="A1" s="208" t="s">
        <v>366</v>
      </c>
      <c r="B1" s="208" t="s">
        <v>27</v>
      </c>
      <c r="C1" s="208" t="s">
        <v>365</v>
      </c>
      <c r="D1" s="208" t="s">
        <v>364</v>
      </c>
      <c r="E1" s="209"/>
      <c r="F1" s="210" t="s">
        <v>363</v>
      </c>
      <c r="G1" s="211"/>
      <c r="H1" s="212"/>
      <c r="I1" s="213"/>
      <c r="J1" s="214"/>
      <c r="K1" s="215"/>
      <c r="L1" s="216"/>
    </row>
    <row r="2" spans="1:13" ht="15.6" x14ac:dyDescent="0.3">
      <c r="A2" s="217" t="s">
        <v>329</v>
      </c>
      <c r="B2" s="217">
        <v>167</v>
      </c>
      <c r="C2" s="217">
        <v>57</v>
      </c>
      <c r="D2" s="218" t="s">
        <v>355</v>
      </c>
      <c r="E2" s="219"/>
      <c r="F2" s="210" t="s">
        <v>362</v>
      </c>
      <c r="G2" s="211"/>
      <c r="H2" s="210"/>
      <c r="K2" s="215"/>
      <c r="L2" s="216"/>
    </row>
    <row r="3" spans="1:13" ht="15.6" x14ac:dyDescent="0.3">
      <c r="A3" s="217" t="s">
        <v>326</v>
      </c>
      <c r="B3" s="217">
        <v>185</v>
      </c>
      <c r="C3" s="217">
        <v>85</v>
      </c>
      <c r="D3" s="218" t="s">
        <v>355</v>
      </c>
      <c r="E3" s="219"/>
      <c r="F3" s="210" t="s">
        <v>360</v>
      </c>
      <c r="G3" s="211"/>
      <c r="H3" s="210"/>
      <c r="K3" s="215"/>
      <c r="L3" s="216"/>
    </row>
    <row r="4" spans="1:13" ht="15.6" x14ac:dyDescent="0.3">
      <c r="A4" s="217" t="s">
        <v>326</v>
      </c>
      <c r="B4" s="217">
        <v>178</v>
      </c>
      <c r="C4" s="217">
        <v>77</v>
      </c>
      <c r="D4" s="218" t="s">
        <v>355</v>
      </c>
      <c r="E4" s="219"/>
      <c r="F4" s="210" t="s">
        <v>358</v>
      </c>
      <c r="G4" s="211"/>
      <c r="H4" s="210"/>
      <c r="I4" s="210"/>
      <c r="J4" s="216"/>
      <c r="K4" s="215"/>
      <c r="L4" s="216"/>
    </row>
    <row r="5" spans="1:13" ht="16.5" customHeight="1" x14ac:dyDescent="0.3">
      <c r="A5" s="217" t="s">
        <v>329</v>
      </c>
      <c r="B5" s="217">
        <v>166</v>
      </c>
      <c r="C5" s="217">
        <v>55</v>
      </c>
      <c r="D5" s="218" t="s">
        <v>356</v>
      </c>
      <c r="E5" s="219"/>
      <c r="F5" s="210" t="s">
        <v>355</v>
      </c>
      <c r="G5" s="211"/>
      <c r="H5" s="216"/>
      <c r="I5" s="216"/>
      <c r="J5" s="216"/>
      <c r="K5" s="216"/>
      <c r="L5" s="216"/>
    </row>
    <row r="6" spans="1:13" s="205" customFormat="1" ht="17.25" customHeight="1" x14ac:dyDescent="0.3">
      <c r="A6" s="217" t="s">
        <v>326</v>
      </c>
      <c r="B6" s="217">
        <v>182</v>
      </c>
      <c r="C6" s="217">
        <v>85</v>
      </c>
      <c r="D6" s="218" t="s">
        <v>355</v>
      </c>
      <c r="E6" s="219"/>
      <c r="F6" s="210" t="s">
        <v>356</v>
      </c>
      <c r="G6" s="211"/>
      <c r="H6" s="221"/>
      <c r="I6" s="221"/>
      <c r="J6" s="221"/>
      <c r="K6" s="210"/>
      <c r="L6" s="216"/>
      <c r="M6" s="203"/>
    </row>
    <row r="7" spans="1:13" ht="15" customHeight="1" x14ac:dyDescent="0.3">
      <c r="A7" s="217" t="s">
        <v>329</v>
      </c>
      <c r="B7" s="217">
        <v>168</v>
      </c>
      <c r="C7" s="217">
        <v>58</v>
      </c>
      <c r="D7" s="218" t="s">
        <v>355</v>
      </c>
      <c r="E7" s="219"/>
      <c r="F7" s="210" t="s">
        <v>357</v>
      </c>
      <c r="G7" s="211"/>
      <c r="H7" s="215"/>
      <c r="I7" s="216"/>
      <c r="J7" s="216"/>
      <c r="K7" s="219"/>
      <c r="L7" s="216"/>
    </row>
    <row r="8" spans="1:13" ht="18.75" customHeight="1" x14ac:dyDescent="0.3">
      <c r="A8" s="217" t="s">
        <v>326</v>
      </c>
      <c r="B8" s="217">
        <v>190</v>
      </c>
      <c r="C8" s="217">
        <v>89</v>
      </c>
      <c r="D8" s="218" t="s">
        <v>355</v>
      </c>
      <c r="E8" s="219"/>
      <c r="F8" s="216"/>
      <c r="G8" s="216"/>
      <c r="H8" s="215"/>
      <c r="I8" s="216"/>
      <c r="J8" s="216"/>
      <c r="K8" s="219"/>
      <c r="L8" s="216"/>
    </row>
    <row r="9" spans="1:13" ht="22.8" x14ac:dyDescent="0.3">
      <c r="A9" s="217" t="s">
        <v>326</v>
      </c>
      <c r="B9" s="217">
        <v>182</v>
      </c>
      <c r="C9" s="217">
        <v>113</v>
      </c>
      <c r="D9" s="218" t="s">
        <v>357</v>
      </c>
      <c r="E9" s="219"/>
      <c r="F9" s="220" t="s">
        <v>361</v>
      </c>
      <c r="G9" s="217"/>
      <c r="H9" s="215"/>
      <c r="I9" s="216"/>
      <c r="J9" s="216"/>
      <c r="K9" s="216"/>
      <c r="L9" s="216"/>
    </row>
    <row r="10" spans="1:13" ht="22.8" x14ac:dyDescent="0.3">
      <c r="A10" s="217" t="s">
        <v>329</v>
      </c>
      <c r="B10" s="217">
        <v>173</v>
      </c>
      <c r="C10" s="217">
        <v>61</v>
      </c>
      <c r="D10" s="218" t="s">
        <v>356</v>
      </c>
      <c r="E10" s="219"/>
      <c r="F10" s="220" t="s">
        <v>359</v>
      </c>
      <c r="G10" s="217"/>
      <c r="H10" s="215"/>
      <c r="I10" s="216"/>
      <c r="J10" s="216"/>
      <c r="K10" s="216"/>
      <c r="L10" s="216"/>
    </row>
    <row r="11" spans="1:13" ht="15.6" x14ac:dyDescent="0.3">
      <c r="A11" s="217" t="s">
        <v>326</v>
      </c>
      <c r="B11" s="217">
        <v>175</v>
      </c>
      <c r="C11" s="217">
        <v>75</v>
      </c>
      <c r="D11" s="218" t="s">
        <v>355</v>
      </c>
      <c r="E11" s="219"/>
      <c r="F11" s="203"/>
      <c r="G11" s="203"/>
      <c r="H11" s="215"/>
      <c r="I11" s="216"/>
      <c r="J11" s="216"/>
      <c r="K11" s="216"/>
      <c r="L11" s="216"/>
    </row>
    <row r="12" spans="1:13" ht="15.6" x14ac:dyDescent="0.3">
      <c r="A12" s="217" t="s">
        <v>329</v>
      </c>
      <c r="B12" s="217">
        <v>158</v>
      </c>
      <c r="C12" s="217">
        <v>55</v>
      </c>
      <c r="D12" s="218" t="s">
        <v>355</v>
      </c>
      <c r="E12" s="219"/>
      <c r="F12" s="210" t="s">
        <v>354</v>
      </c>
      <c r="G12" s="222"/>
      <c r="H12" s="215"/>
      <c r="I12" s="216"/>
      <c r="J12" s="216"/>
      <c r="K12" s="216"/>
      <c r="L12" s="216"/>
    </row>
    <row r="13" spans="1:13" ht="15.6" x14ac:dyDescent="0.3">
      <c r="A13" s="217" t="s">
        <v>329</v>
      </c>
      <c r="B13" s="217">
        <v>182</v>
      </c>
      <c r="C13" s="217">
        <v>69</v>
      </c>
      <c r="D13" s="218" t="s">
        <v>356</v>
      </c>
      <c r="E13" s="219"/>
      <c r="F13" s="210" t="s">
        <v>353</v>
      </c>
      <c r="G13" s="222"/>
      <c r="H13" s="215"/>
      <c r="I13" s="216"/>
      <c r="J13" s="216"/>
      <c r="K13" s="216"/>
      <c r="L13" s="216"/>
    </row>
    <row r="14" spans="1:13" ht="15.6" x14ac:dyDescent="0.3">
      <c r="A14" s="217" t="s">
        <v>329</v>
      </c>
      <c r="B14" s="217">
        <v>166</v>
      </c>
      <c r="C14" s="217">
        <v>56</v>
      </c>
      <c r="D14" s="218" t="s">
        <v>355</v>
      </c>
      <c r="E14" s="219"/>
      <c r="F14" s="210" t="s">
        <v>352</v>
      </c>
      <c r="G14" s="222"/>
      <c r="H14" s="215"/>
      <c r="I14" s="216"/>
      <c r="J14" s="216"/>
      <c r="K14" s="216"/>
      <c r="L14" s="216"/>
    </row>
    <row r="15" spans="1:13" ht="15.6" x14ac:dyDescent="0.3">
      <c r="A15" s="210"/>
      <c r="B15" s="210"/>
      <c r="C15" s="210"/>
      <c r="D15" s="210"/>
      <c r="E15" s="210"/>
      <c r="F15" s="210" t="s">
        <v>351</v>
      </c>
      <c r="G15" s="222"/>
      <c r="I15" s="215"/>
      <c r="J15" s="216"/>
      <c r="K15" s="216"/>
      <c r="L15" s="216"/>
    </row>
    <row r="16" spans="1:13" x14ac:dyDescent="0.25">
      <c r="A16" s="210"/>
      <c r="B16" s="210"/>
      <c r="C16" s="212"/>
      <c r="D16" s="210"/>
      <c r="E16" s="210"/>
      <c r="F16" s="203"/>
      <c r="G16" s="203"/>
      <c r="I16" s="216"/>
      <c r="J16" s="216"/>
      <c r="K16" s="216"/>
      <c r="L16" s="216"/>
    </row>
    <row r="17" spans="1:12" x14ac:dyDescent="0.25">
      <c r="A17" s="210"/>
      <c r="B17" s="210"/>
      <c r="C17" s="210"/>
      <c r="D17" s="210"/>
      <c r="E17" s="210"/>
      <c r="F17" s="203"/>
      <c r="G17" s="203"/>
      <c r="I17" s="216"/>
      <c r="J17" s="216"/>
      <c r="K17" s="216"/>
      <c r="L17" s="216"/>
    </row>
    <row r="18" spans="1:12" x14ac:dyDescent="0.25">
      <c r="A18" s="210"/>
      <c r="B18" s="210"/>
      <c r="C18" s="210"/>
      <c r="D18" s="210"/>
      <c r="E18" s="210"/>
      <c r="F18" s="210"/>
      <c r="G18" s="203"/>
      <c r="I18" s="216"/>
      <c r="J18" s="216"/>
      <c r="K18" s="216"/>
      <c r="L18" s="216"/>
    </row>
    <row r="19" spans="1:12" x14ac:dyDescent="0.25">
      <c r="A19" s="210"/>
      <c r="B19" s="210"/>
      <c r="C19" s="210"/>
      <c r="D19" s="210"/>
      <c r="E19" s="210"/>
      <c r="F19" s="210"/>
      <c r="G19" s="203"/>
      <c r="I19" s="216"/>
      <c r="J19" s="216"/>
      <c r="K19" s="216"/>
      <c r="L19" s="216"/>
    </row>
    <row r="20" spans="1:12" x14ac:dyDescent="0.25">
      <c r="A20" s="210"/>
      <c r="B20" s="210"/>
      <c r="C20" s="210"/>
      <c r="D20" s="210"/>
      <c r="E20" s="210"/>
      <c r="F20" s="210"/>
      <c r="G20" s="210"/>
      <c r="H20" s="210"/>
      <c r="I20" s="216"/>
      <c r="J20" s="216"/>
      <c r="K20" s="216"/>
      <c r="L20" s="216"/>
    </row>
    <row r="21" spans="1:12" s="207" customFormat="1" x14ac:dyDescent="0.25">
      <c r="C21" s="204"/>
      <c r="D21" s="204"/>
      <c r="E21" s="204"/>
      <c r="F21" s="204"/>
    </row>
    <row r="26" spans="1:12" x14ac:dyDescent="0.25">
      <c r="F26" s="206"/>
      <c r="G26" s="206"/>
      <c r="H26" s="205"/>
    </row>
    <row r="27" spans="1:12" x14ac:dyDescent="0.25">
      <c r="F27" s="206"/>
      <c r="G27" s="206"/>
      <c r="H27" s="205"/>
    </row>
    <row r="31" spans="1:12" s="205" customFormat="1" x14ac:dyDescent="0.25">
      <c r="C31" s="204"/>
      <c r="D31" s="204"/>
      <c r="E31" s="204"/>
      <c r="F31" s="204"/>
      <c r="G31" s="204"/>
      <c r="H31" s="203"/>
    </row>
    <row r="32" spans="1:12" s="205" customFormat="1" x14ac:dyDescent="0.25">
      <c r="C32" s="204"/>
      <c r="D32" s="204"/>
      <c r="E32" s="204"/>
      <c r="F32" s="204"/>
      <c r="G32" s="204"/>
      <c r="H32" s="203"/>
    </row>
  </sheetData>
  <pageMargins left="0.62" right="0.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60379-2298-45EC-93A3-432F7DFBBE6C}">
  <sheetPr>
    <pageSetUpPr fitToPage="1"/>
  </sheetPr>
  <dimension ref="A1:J37"/>
  <sheetViews>
    <sheetView zoomScale="97" zoomScaleNormal="120" workbookViewId="0">
      <selection activeCell="B22" sqref="B22:B24"/>
    </sheetView>
  </sheetViews>
  <sheetFormatPr defaultRowHeight="13.8" x14ac:dyDescent="0.3"/>
  <cols>
    <col min="1" max="1" width="12.5546875" style="223" bestFit="1" customWidth="1"/>
    <col min="2" max="2" width="13.5546875" style="223" customWidth="1"/>
    <col min="3" max="3" width="10.5546875" style="223" bestFit="1" customWidth="1"/>
    <col min="4" max="4" width="14.6640625" style="223" bestFit="1" customWidth="1"/>
    <col min="5" max="5" width="5.6640625" style="223" customWidth="1"/>
    <col min="6" max="6" width="16.5546875" style="223" customWidth="1"/>
    <col min="7" max="7" width="12.5546875" style="223" customWidth="1"/>
    <col min="8" max="8" width="14.44140625" style="223" customWidth="1"/>
    <col min="9" max="9" width="5.6640625" style="223" customWidth="1"/>
    <col min="10" max="10" width="5.44140625" style="223" customWidth="1"/>
    <col min="11" max="16384" width="8.88671875" style="223"/>
  </cols>
  <sheetData>
    <row r="1" spans="1:10" x14ac:dyDescent="0.3">
      <c r="A1" s="223" t="s">
        <v>397</v>
      </c>
      <c r="B1" s="223">
        <v>0.24</v>
      </c>
    </row>
    <row r="2" spans="1:10" x14ac:dyDescent="0.3">
      <c r="A2" s="223" t="s">
        <v>396</v>
      </c>
      <c r="B2" s="223">
        <v>0.89</v>
      </c>
    </row>
    <row r="3" spans="1:10" x14ac:dyDescent="0.3">
      <c r="A3" s="223" t="s">
        <v>395</v>
      </c>
      <c r="B3" s="223">
        <v>5.4000000000000003E-3</v>
      </c>
    </row>
    <row r="4" spans="1:10" x14ac:dyDescent="0.3">
      <c r="A4" s="223" t="s">
        <v>394</v>
      </c>
    </row>
    <row r="5" spans="1:10" ht="33" customHeight="1" x14ac:dyDescent="0.3">
      <c r="A5" s="223" t="s">
        <v>393</v>
      </c>
      <c r="B5" s="223" t="s">
        <v>392</v>
      </c>
      <c r="C5" s="223" t="s">
        <v>10</v>
      </c>
      <c r="D5" s="223" t="s">
        <v>391</v>
      </c>
      <c r="E5" s="223" t="s">
        <v>390</v>
      </c>
      <c r="F5" s="223" t="s">
        <v>389</v>
      </c>
      <c r="G5" s="223" t="s">
        <v>388</v>
      </c>
      <c r="H5" s="223" t="s">
        <v>387</v>
      </c>
      <c r="I5" s="223" t="s">
        <v>373</v>
      </c>
      <c r="J5" s="223" t="s">
        <v>372</v>
      </c>
    </row>
    <row r="6" spans="1:10" x14ac:dyDescent="0.3">
      <c r="A6" s="223" t="s">
        <v>327</v>
      </c>
      <c r="B6" s="223" t="s">
        <v>335</v>
      </c>
      <c r="C6" s="223" t="s">
        <v>386</v>
      </c>
      <c r="D6" s="223">
        <v>3456.67</v>
      </c>
      <c r="E6" s="223">
        <v>0.17</v>
      </c>
      <c r="I6" s="223">
        <v>2</v>
      </c>
      <c r="J6" s="223">
        <v>7</v>
      </c>
    </row>
    <row r="7" spans="1:10" x14ac:dyDescent="0.3">
      <c r="A7" s="223" t="s">
        <v>385</v>
      </c>
      <c r="B7" s="223" t="s">
        <v>384</v>
      </c>
      <c r="C7" s="223" t="s">
        <v>383</v>
      </c>
      <c r="D7" s="223">
        <v>268.76</v>
      </c>
      <c r="E7" s="223">
        <v>0.25</v>
      </c>
      <c r="I7" s="223">
        <v>108</v>
      </c>
      <c r="J7" s="223">
        <v>108</v>
      </c>
    </row>
    <row r="8" spans="1:10" x14ac:dyDescent="0.3">
      <c r="A8" s="223" t="s">
        <v>382</v>
      </c>
      <c r="B8" s="223" t="s">
        <v>339</v>
      </c>
      <c r="C8" s="223" t="s">
        <v>381</v>
      </c>
      <c r="D8" s="223">
        <v>123.45</v>
      </c>
      <c r="E8" s="223">
        <v>0.12</v>
      </c>
      <c r="I8" s="223">
        <v>6</v>
      </c>
      <c r="J8" s="223">
        <v>9</v>
      </c>
    </row>
    <row r="9" spans="1:10" x14ac:dyDescent="0.3">
      <c r="A9" s="223" t="s">
        <v>380</v>
      </c>
      <c r="B9" s="223" t="s">
        <v>379</v>
      </c>
      <c r="C9" s="223" t="s">
        <v>378</v>
      </c>
      <c r="D9" s="223">
        <v>234.49</v>
      </c>
      <c r="E9" s="223">
        <v>0.2</v>
      </c>
      <c r="I9" s="223">
        <v>200</v>
      </c>
      <c r="J9" s="223">
        <v>100</v>
      </c>
    </row>
    <row r="10" spans="1:10" x14ac:dyDescent="0.3">
      <c r="A10" s="223" t="s">
        <v>377</v>
      </c>
      <c r="B10" s="223" t="s">
        <v>376</v>
      </c>
      <c r="C10" s="223" t="s">
        <v>375</v>
      </c>
      <c r="D10" s="223">
        <v>1000</v>
      </c>
      <c r="E10" s="223">
        <v>0.1</v>
      </c>
      <c r="I10" s="223">
        <v>8</v>
      </c>
      <c r="J10" s="223">
        <v>10</v>
      </c>
    </row>
    <row r="13" spans="1:10" x14ac:dyDescent="0.3">
      <c r="A13" s="223" t="s">
        <v>374</v>
      </c>
    </row>
    <row r="14" spans="1:10" ht="24.75" customHeight="1" x14ac:dyDescent="0.3">
      <c r="A14" s="223" t="s">
        <v>373</v>
      </c>
      <c r="B14" s="223" t="s">
        <v>372</v>
      </c>
      <c r="C14" s="223" t="s">
        <v>371</v>
      </c>
      <c r="D14" s="223" t="s">
        <v>370</v>
      </c>
    </row>
    <row r="22" spans="1:3" x14ac:dyDescent="0.3">
      <c r="A22" s="223" t="s">
        <v>369</v>
      </c>
    </row>
    <row r="23" spans="1:3" x14ac:dyDescent="0.3">
      <c r="A23" s="223" t="s">
        <v>368</v>
      </c>
    </row>
    <row r="24" spans="1:3" x14ac:dyDescent="0.3">
      <c r="A24" s="223" t="s">
        <v>367</v>
      </c>
    </row>
    <row r="25" spans="1:3" x14ac:dyDescent="0.3">
      <c r="B25" s="225"/>
    </row>
    <row r="26" spans="1:3" x14ac:dyDescent="0.3">
      <c r="B26" s="225"/>
      <c r="C26" s="226"/>
    </row>
    <row r="27" spans="1:3" x14ac:dyDescent="0.3">
      <c r="B27" s="225"/>
    </row>
    <row r="28" spans="1:3" x14ac:dyDescent="0.3">
      <c r="B28" s="225"/>
    </row>
    <row r="37" spans="9:9" x14ac:dyDescent="0.3">
      <c r="I37" s="224"/>
    </row>
  </sheetData>
  <printOptions verticalCentered="1"/>
  <pageMargins left="0.7" right="0.18" top="0.54" bottom="0.2" header="0.31" footer="0.2"/>
  <pageSetup paperSize="9" scale="54" fitToHeight="2" orientation="landscape" horizontalDpi="120" verticalDpi="144" r:id="rId1"/>
  <headerFooter alignWithMargins="0">
    <oddHeader>&amp;RTLU</oddHeader>
    <oddFooter>&amp;R&amp;D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5C735-09CA-4575-BC63-BBF63277678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8913C-4B4C-45C1-A507-0CEC05EBAB9F}">
  <dimension ref="A1:H31"/>
  <sheetViews>
    <sheetView zoomScaleNormal="100" workbookViewId="0">
      <selection activeCell="D15" sqref="D15"/>
    </sheetView>
  </sheetViews>
  <sheetFormatPr defaultColWidth="8.88671875" defaultRowHeight="15.6" x14ac:dyDescent="0.3"/>
  <cols>
    <col min="1" max="2" width="9.33203125" style="196" bestFit="1" customWidth="1"/>
    <col min="3" max="3" width="5.44140625" style="197" bestFit="1" customWidth="1"/>
    <col min="4" max="4" width="8.33203125" style="196" bestFit="1" customWidth="1"/>
    <col min="5" max="5" width="14" style="196" customWidth="1"/>
    <col min="6" max="6" width="7.6640625" style="196" bestFit="1" customWidth="1"/>
    <col min="7" max="7" width="10.77734375" style="196" customWidth="1"/>
    <col min="8" max="16384" width="8.88671875" style="196"/>
  </cols>
  <sheetData>
    <row r="1" spans="1:8" x14ac:dyDescent="0.3">
      <c r="A1" s="198" t="s">
        <v>350</v>
      </c>
      <c r="B1" s="198" t="s">
        <v>349</v>
      </c>
      <c r="C1" s="199" t="s">
        <v>348</v>
      </c>
      <c r="D1" s="198" t="s">
        <v>347</v>
      </c>
      <c r="E1" s="198" t="s">
        <v>346</v>
      </c>
      <c r="F1" s="198" t="s">
        <v>345</v>
      </c>
      <c r="G1" s="198" t="s">
        <v>41</v>
      </c>
    </row>
    <row r="2" spans="1:8" x14ac:dyDescent="0.3">
      <c r="A2" s="196" t="s">
        <v>335</v>
      </c>
      <c r="B2" s="196" t="s">
        <v>327</v>
      </c>
      <c r="C2" s="197" t="s">
        <v>326</v>
      </c>
      <c r="D2" s="196" t="s">
        <v>322</v>
      </c>
      <c r="E2" s="202">
        <v>24879</v>
      </c>
      <c r="F2" s="201"/>
      <c r="G2" s="200">
        <v>4500</v>
      </c>
    </row>
    <row r="3" spans="1:8" x14ac:dyDescent="0.3">
      <c r="A3" s="196" t="s">
        <v>342</v>
      </c>
      <c r="B3" s="196" t="s">
        <v>340</v>
      </c>
      <c r="C3" s="197" t="s">
        <v>326</v>
      </c>
      <c r="D3" s="196" t="s">
        <v>324</v>
      </c>
      <c r="E3" s="202">
        <v>22505</v>
      </c>
      <c r="F3" s="201"/>
      <c r="G3" s="200">
        <v>4333</v>
      </c>
    </row>
    <row r="4" spans="1:8" x14ac:dyDescent="0.3">
      <c r="A4" s="196" t="s">
        <v>341</v>
      </c>
      <c r="B4" s="196" t="s">
        <v>338</v>
      </c>
      <c r="C4" s="197" t="s">
        <v>326</v>
      </c>
      <c r="D4" s="196" t="s">
        <v>325</v>
      </c>
      <c r="E4" s="202">
        <v>26645</v>
      </c>
      <c r="F4" s="201"/>
      <c r="G4" s="200">
        <v>3210</v>
      </c>
    </row>
    <row r="5" spans="1:8" x14ac:dyDescent="0.3">
      <c r="A5" s="196" t="s">
        <v>339</v>
      </c>
      <c r="B5" s="196" t="s">
        <v>337</v>
      </c>
      <c r="C5" s="197" t="s">
        <v>329</v>
      </c>
      <c r="D5" s="196" t="s">
        <v>323</v>
      </c>
      <c r="E5" s="202">
        <v>27098</v>
      </c>
      <c r="F5" s="201"/>
      <c r="G5" s="200">
        <v>543</v>
      </c>
    </row>
    <row r="6" spans="1:8" x14ac:dyDescent="0.3">
      <c r="A6" s="196" t="s">
        <v>293</v>
      </c>
      <c r="B6" s="196" t="s">
        <v>334</v>
      </c>
      <c r="C6" s="197" t="s">
        <v>326</v>
      </c>
      <c r="D6" s="196" t="s">
        <v>323</v>
      </c>
      <c r="E6" s="202">
        <v>27831</v>
      </c>
      <c r="F6" s="201"/>
      <c r="G6" s="200">
        <v>456</v>
      </c>
    </row>
    <row r="7" spans="1:8" x14ac:dyDescent="0.3">
      <c r="A7" s="196" t="s">
        <v>328</v>
      </c>
      <c r="B7" s="196" t="s">
        <v>336</v>
      </c>
      <c r="C7" s="197" t="s">
        <v>326</v>
      </c>
      <c r="D7" s="196" t="s">
        <v>324</v>
      </c>
      <c r="E7" s="202">
        <v>28561</v>
      </c>
      <c r="F7" s="201"/>
      <c r="G7" s="200">
        <v>678</v>
      </c>
    </row>
    <row r="8" spans="1:8" x14ac:dyDescent="0.3">
      <c r="A8" s="196" t="s">
        <v>293</v>
      </c>
      <c r="B8" s="196" t="s">
        <v>334</v>
      </c>
      <c r="C8" s="197" t="s">
        <v>326</v>
      </c>
      <c r="D8" s="196" t="s">
        <v>324</v>
      </c>
      <c r="E8" s="202">
        <v>32854</v>
      </c>
      <c r="F8" s="201"/>
      <c r="G8" s="200">
        <v>12</v>
      </c>
    </row>
    <row r="9" spans="1:8" x14ac:dyDescent="0.3">
      <c r="A9" s="196" t="s">
        <v>332</v>
      </c>
      <c r="B9" s="196" t="s">
        <v>344</v>
      </c>
      <c r="C9" s="197" t="s">
        <v>329</v>
      </c>
      <c r="D9" s="196" t="s">
        <v>323</v>
      </c>
      <c r="E9" s="202">
        <v>33921</v>
      </c>
      <c r="F9" s="201"/>
      <c r="G9" s="200">
        <v>7777</v>
      </c>
    </row>
    <row r="10" spans="1:8" x14ac:dyDescent="0.3">
      <c r="A10" s="196" t="s">
        <v>333</v>
      </c>
      <c r="B10" s="196" t="s">
        <v>330</v>
      </c>
      <c r="C10" s="197" t="s">
        <v>329</v>
      </c>
      <c r="D10" s="196" t="s">
        <v>321</v>
      </c>
      <c r="E10" s="202">
        <v>33922</v>
      </c>
      <c r="F10" s="201"/>
      <c r="G10" s="200">
        <v>7777</v>
      </c>
    </row>
    <row r="11" spans="1:8" x14ac:dyDescent="0.3">
      <c r="A11" s="196" t="s">
        <v>331</v>
      </c>
      <c r="B11" s="196" t="s">
        <v>327</v>
      </c>
      <c r="C11" s="197" t="s">
        <v>326</v>
      </c>
      <c r="D11" s="196" t="s">
        <v>321</v>
      </c>
      <c r="E11" s="202">
        <v>17852</v>
      </c>
      <c r="F11" s="201"/>
      <c r="G11" s="200">
        <v>3456</v>
      </c>
    </row>
    <row r="12" spans="1:8" x14ac:dyDescent="0.3">
      <c r="A12" s="196" t="s">
        <v>328</v>
      </c>
      <c r="B12" s="196" t="s">
        <v>343</v>
      </c>
      <c r="C12" s="197" t="s">
        <v>326</v>
      </c>
      <c r="D12" s="196" t="s">
        <v>321</v>
      </c>
      <c r="E12" s="202">
        <v>25523</v>
      </c>
      <c r="F12" s="201"/>
      <c r="G12" s="200">
        <v>4566</v>
      </c>
    </row>
    <row r="13" spans="1:8" x14ac:dyDescent="0.3">
      <c r="A13" s="196" t="s">
        <v>335</v>
      </c>
      <c r="B13" s="196" t="s">
        <v>343</v>
      </c>
      <c r="C13" s="197" t="s">
        <v>326</v>
      </c>
      <c r="D13" s="196" t="s">
        <v>323</v>
      </c>
      <c r="E13" s="202">
        <v>24879</v>
      </c>
      <c r="F13" s="201"/>
      <c r="G13" s="200">
        <v>4500</v>
      </c>
    </row>
    <row r="14" spans="1:8" x14ac:dyDescent="0.3">
      <c r="A14" s="196" t="s">
        <v>342</v>
      </c>
      <c r="B14" s="196" t="s">
        <v>327</v>
      </c>
      <c r="C14" s="197" t="s">
        <v>326</v>
      </c>
      <c r="D14" s="196" t="s">
        <v>325</v>
      </c>
      <c r="E14" s="202">
        <v>22505</v>
      </c>
      <c r="F14" s="201"/>
      <c r="G14" s="200">
        <v>4333</v>
      </c>
    </row>
    <row r="15" spans="1:8" x14ac:dyDescent="0.3">
      <c r="A15" s="196" t="s">
        <v>341</v>
      </c>
      <c r="B15" s="196" t="s">
        <v>340</v>
      </c>
      <c r="C15" s="197" t="s">
        <v>326</v>
      </c>
      <c r="D15" s="196" t="s">
        <v>325</v>
      </c>
      <c r="E15" s="202">
        <v>26645</v>
      </c>
      <c r="F15" s="201"/>
      <c r="G15" s="200">
        <v>3210</v>
      </c>
      <c r="H15" s="198"/>
    </row>
    <row r="16" spans="1:8" x14ac:dyDescent="0.3">
      <c r="A16" s="196" t="s">
        <v>339</v>
      </c>
      <c r="B16" s="196" t="s">
        <v>338</v>
      </c>
      <c r="C16" s="197" t="s">
        <v>326</v>
      </c>
      <c r="D16" s="196" t="s">
        <v>324</v>
      </c>
      <c r="E16" s="202">
        <v>27098</v>
      </c>
      <c r="F16" s="201"/>
      <c r="G16" s="200">
        <v>543</v>
      </c>
    </row>
    <row r="17" spans="1:8" x14ac:dyDescent="0.3">
      <c r="A17" s="196" t="s">
        <v>293</v>
      </c>
      <c r="B17" s="196" t="s">
        <v>337</v>
      </c>
      <c r="C17" s="197" t="s">
        <v>329</v>
      </c>
      <c r="D17" s="196" t="s">
        <v>323</v>
      </c>
      <c r="E17" s="202">
        <v>27831</v>
      </c>
      <c r="F17" s="201"/>
      <c r="G17" s="200">
        <v>456</v>
      </c>
    </row>
    <row r="18" spans="1:8" x14ac:dyDescent="0.3">
      <c r="A18" s="196" t="s">
        <v>328</v>
      </c>
      <c r="B18" s="196" t="s">
        <v>334</v>
      </c>
      <c r="C18" s="197" t="s">
        <v>326</v>
      </c>
      <c r="D18" s="196" t="s">
        <v>324</v>
      </c>
      <c r="E18" s="202">
        <v>28561</v>
      </c>
      <c r="F18" s="201"/>
      <c r="G18" s="200">
        <v>678</v>
      </c>
    </row>
    <row r="19" spans="1:8" x14ac:dyDescent="0.3">
      <c r="A19" s="196" t="s">
        <v>293</v>
      </c>
      <c r="B19" s="196" t="s">
        <v>336</v>
      </c>
      <c r="C19" s="197" t="s">
        <v>326</v>
      </c>
      <c r="D19" s="196" t="s">
        <v>322</v>
      </c>
      <c r="E19" s="202">
        <v>32854</v>
      </c>
      <c r="F19" s="201"/>
      <c r="G19" s="200">
        <v>12</v>
      </c>
    </row>
    <row r="20" spans="1:8" x14ac:dyDescent="0.3">
      <c r="A20" s="196" t="s">
        <v>335</v>
      </c>
      <c r="B20" s="196" t="s">
        <v>334</v>
      </c>
      <c r="C20" s="197" t="s">
        <v>326</v>
      </c>
      <c r="D20" s="196" t="s">
        <v>324</v>
      </c>
      <c r="E20" s="202">
        <v>33921</v>
      </c>
      <c r="F20" s="201"/>
      <c r="G20" s="200">
        <v>7777</v>
      </c>
    </row>
    <row r="21" spans="1:8" x14ac:dyDescent="0.3">
      <c r="A21" s="196" t="s">
        <v>333</v>
      </c>
      <c r="B21" s="196" t="s">
        <v>332</v>
      </c>
      <c r="C21" s="197" t="s">
        <v>329</v>
      </c>
      <c r="D21" s="196" t="s">
        <v>325</v>
      </c>
      <c r="E21" s="202">
        <v>33922</v>
      </c>
      <c r="F21" s="201"/>
      <c r="G21" s="200">
        <v>7777</v>
      </c>
    </row>
    <row r="22" spans="1:8" x14ac:dyDescent="0.3">
      <c r="A22" s="196" t="s">
        <v>331</v>
      </c>
      <c r="B22" s="196" t="s">
        <v>330</v>
      </c>
      <c r="C22" s="197" t="s">
        <v>329</v>
      </c>
      <c r="D22" s="196" t="s">
        <v>323</v>
      </c>
      <c r="E22" s="202">
        <v>17852</v>
      </c>
      <c r="F22" s="201"/>
      <c r="G22" s="200">
        <v>3456</v>
      </c>
    </row>
    <row r="23" spans="1:8" x14ac:dyDescent="0.3">
      <c r="A23" s="196" t="s">
        <v>328</v>
      </c>
      <c r="B23" s="196" t="s">
        <v>327</v>
      </c>
      <c r="C23" s="197" t="s">
        <v>326</v>
      </c>
      <c r="D23" s="196" t="s">
        <v>323</v>
      </c>
      <c r="E23" s="202">
        <v>25523</v>
      </c>
      <c r="F23" s="201"/>
      <c r="G23" s="200">
        <v>4566</v>
      </c>
    </row>
    <row r="26" spans="1:8" x14ac:dyDescent="0.3">
      <c r="A26" s="198"/>
      <c r="C26" s="196"/>
    </row>
    <row r="27" spans="1:8" x14ac:dyDescent="0.3">
      <c r="A27" s="196" t="s">
        <v>325</v>
      </c>
      <c r="C27" s="196"/>
    </row>
    <row r="28" spans="1:8" x14ac:dyDescent="0.3">
      <c r="A28" s="196" t="s">
        <v>324</v>
      </c>
    </row>
    <row r="29" spans="1:8" x14ac:dyDescent="0.3">
      <c r="A29" s="196" t="s">
        <v>323</v>
      </c>
    </row>
    <row r="30" spans="1:8" x14ac:dyDescent="0.3">
      <c r="A30" s="196" t="s">
        <v>322</v>
      </c>
    </row>
    <row r="31" spans="1:8" x14ac:dyDescent="0.3">
      <c r="A31" s="196" t="s">
        <v>321</v>
      </c>
      <c r="D31" s="198"/>
      <c r="E31" s="198"/>
      <c r="F31" s="199"/>
      <c r="H31" s="198"/>
    </row>
  </sheetData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21898-5670-44D1-AB88-8DB790A6B787}">
  <dimension ref="A1:J7"/>
  <sheetViews>
    <sheetView zoomScale="190" zoomScaleNormal="190" workbookViewId="0">
      <selection activeCell="D15" sqref="D15"/>
    </sheetView>
  </sheetViews>
  <sheetFormatPr defaultRowHeight="14.4" x14ac:dyDescent="0.3"/>
  <cols>
    <col min="1" max="16384" width="8.88671875" style="139"/>
  </cols>
  <sheetData>
    <row r="1" spans="1:10" x14ac:dyDescent="0.3">
      <c r="A1" s="162"/>
      <c r="B1" s="161" t="s">
        <v>95</v>
      </c>
      <c r="C1" s="160"/>
      <c r="D1" s="159"/>
      <c r="E1" s="159" t="s">
        <v>94</v>
      </c>
      <c r="F1" s="160"/>
      <c r="G1" s="159"/>
      <c r="H1" s="159" t="s">
        <v>93</v>
      </c>
      <c r="I1" s="160"/>
      <c r="J1" s="159"/>
    </row>
    <row r="2" spans="1:10" x14ac:dyDescent="0.3">
      <c r="A2" s="158"/>
      <c r="B2" s="157" t="s">
        <v>92</v>
      </c>
      <c r="C2" s="156" t="s">
        <v>91</v>
      </c>
      <c r="D2" s="155" t="s">
        <v>90</v>
      </c>
      <c r="E2" s="156" t="s">
        <v>92</v>
      </c>
      <c r="F2" s="156" t="s">
        <v>91</v>
      </c>
      <c r="G2" s="155" t="s">
        <v>90</v>
      </c>
      <c r="H2" s="156" t="s">
        <v>92</v>
      </c>
      <c r="I2" s="156" t="s">
        <v>91</v>
      </c>
      <c r="J2" s="155" t="s">
        <v>90</v>
      </c>
    </row>
    <row r="3" spans="1:10" x14ac:dyDescent="0.3">
      <c r="A3" s="144" t="s">
        <v>89</v>
      </c>
      <c r="B3" s="154">
        <v>2.3438229859699282</v>
      </c>
      <c r="C3" s="153">
        <v>842.37327232416624</v>
      </c>
      <c r="D3" s="152">
        <v>844.71709531013619</v>
      </c>
      <c r="E3" s="153">
        <v>8.0485304824738186</v>
      </c>
      <c r="F3" s="153">
        <v>885.89733417918023</v>
      </c>
      <c r="G3" s="152">
        <v>893.94586466165401</v>
      </c>
      <c r="H3" s="153">
        <v>16.525284627813221</v>
      </c>
      <c r="I3" s="153">
        <v>1321.9890875355759</v>
      </c>
      <c r="J3" s="152">
        <v>1338.514372163389</v>
      </c>
    </row>
    <row r="4" spans="1:10" x14ac:dyDescent="0.3">
      <c r="A4" s="144" t="s">
        <v>88</v>
      </c>
      <c r="B4" s="151">
        <v>3</v>
      </c>
      <c r="C4" s="150">
        <v>657</v>
      </c>
      <c r="D4" s="149">
        <v>660</v>
      </c>
      <c r="E4" s="150">
        <v>3</v>
      </c>
      <c r="F4" s="150">
        <v>661</v>
      </c>
      <c r="G4" s="149">
        <v>664</v>
      </c>
      <c r="H4" s="150">
        <v>3</v>
      </c>
      <c r="I4" s="150">
        <v>657</v>
      </c>
      <c r="J4" s="149">
        <v>660</v>
      </c>
    </row>
    <row r="5" spans="1:10" x14ac:dyDescent="0.3">
      <c r="A5" s="144" t="s">
        <v>87</v>
      </c>
      <c r="B5" s="148">
        <v>0.7812743286566427</v>
      </c>
      <c r="C5" s="147">
        <v>1.2821510994279548</v>
      </c>
      <c r="D5" s="145"/>
      <c r="E5" s="147">
        <v>2.6828434941579395</v>
      </c>
      <c r="F5" s="147">
        <v>1.3402380244768233</v>
      </c>
      <c r="G5" s="145"/>
      <c r="H5" s="147">
        <v>5.5084282092710737</v>
      </c>
      <c r="I5" s="147">
        <v>2.0121599505868737</v>
      </c>
      <c r="J5" s="145"/>
    </row>
    <row r="6" spans="1:10" x14ac:dyDescent="0.3">
      <c r="A6" s="144" t="s">
        <v>86</v>
      </c>
      <c r="B6" s="148">
        <v>0.60934653412161521</v>
      </c>
      <c r="C6" s="146"/>
      <c r="D6" s="145"/>
      <c r="E6" s="147">
        <v>2.0017664363799983</v>
      </c>
      <c r="F6" s="146"/>
      <c r="G6" s="145"/>
      <c r="H6" s="147">
        <v>2.737569748202406</v>
      </c>
      <c r="I6" s="146"/>
      <c r="J6" s="145"/>
    </row>
    <row r="7" spans="1:10" x14ac:dyDescent="0.3">
      <c r="A7" s="144" t="s">
        <v>85</v>
      </c>
      <c r="B7" s="143">
        <v>0.6091010978434398</v>
      </c>
      <c r="C7" s="141"/>
      <c r="D7" s="140"/>
      <c r="E7" s="142">
        <v>0.11245496534228575</v>
      </c>
      <c r="F7" s="141"/>
      <c r="G7" s="140"/>
      <c r="H7" s="142">
        <v>4.2664235748566169E-2</v>
      </c>
      <c r="I7" s="141"/>
      <c r="J7" s="140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F041C-96AD-439C-AF6D-75001E0EB87B}">
  <dimension ref="A1:G68"/>
  <sheetViews>
    <sheetView zoomScale="130" zoomScaleNormal="130" workbookViewId="0">
      <selection activeCell="D15" sqref="D15"/>
    </sheetView>
  </sheetViews>
  <sheetFormatPr defaultRowHeight="14.4" x14ac:dyDescent="0.3"/>
  <cols>
    <col min="1" max="1" width="6.88671875" style="139" customWidth="1"/>
    <col min="2" max="2" width="15.6640625" style="139" customWidth="1"/>
    <col min="3" max="3" width="13.5546875" style="139" customWidth="1"/>
    <col min="4" max="4" width="9.5546875" style="139" customWidth="1"/>
    <col min="5" max="5" width="13" style="139" customWidth="1"/>
    <col min="6" max="7" width="9.5546875" style="139" customWidth="1"/>
    <col min="8" max="16384" width="8.88671875" style="139"/>
  </cols>
  <sheetData>
    <row r="1" spans="1:7" ht="21" customHeight="1" x14ac:dyDescent="0.3">
      <c r="A1" s="171" t="s">
        <v>115</v>
      </c>
      <c r="B1" s="170"/>
      <c r="C1" s="170"/>
      <c r="D1" s="170"/>
      <c r="E1" s="170"/>
      <c r="F1" s="170"/>
      <c r="G1" s="169"/>
    </row>
    <row r="2" spans="1:7" ht="29.1" customHeight="1" x14ac:dyDescent="0.3">
      <c r="A2" s="162"/>
      <c r="B2" s="158"/>
      <c r="C2" s="144" t="s">
        <v>89</v>
      </c>
      <c r="D2" s="144" t="s">
        <v>88</v>
      </c>
      <c r="E2" s="144" t="s">
        <v>87</v>
      </c>
      <c r="F2" s="144" t="s">
        <v>86</v>
      </c>
      <c r="G2" s="144" t="s">
        <v>85</v>
      </c>
    </row>
    <row r="3" spans="1:7" ht="17.100000000000001" customHeight="1" x14ac:dyDescent="0.3">
      <c r="A3" s="161" t="s">
        <v>95</v>
      </c>
      <c r="B3" s="157" t="s">
        <v>92</v>
      </c>
      <c r="C3" s="154">
        <v>2.3438229859699282</v>
      </c>
      <c r="D3" s="151">
        <v>3</v>
      </c>
      <c r="E3" s="148">
        <v>0.7812743286566427</v>
      </c>
      <c r="F3" s="148">
        <v>0.60934653412161521</v>
      </c>
      <c r="G3" s="143">
        <v>0.6091010978434398</v>
      </c>
    </row>
    <row r="4" spans="1:7" ht="17.100000000000001" customHeight="1" x14ac:dyDescent="0.3">
      <c r="A4" s="160"/>
      <c r="B4" s="156" t="s">
        <v>91</v>
      </c>
      <c r="C4" s="153">
        <v>842.37327232416624</v>
      </c>
      <c r="D4" s="150">
        <v>657</v>
      </c>
      <c r="E4" s="147">
        <v>1.2821510994279548</v>
      </c>
      <c r="F4" s="146"/>
      <c r="G4" s="141"/>
    </row>
    <row r="5" spans="1:7" ht="17.100000000000001" customHeight="1" x14ac:dyDescent="0.3">
      <c r="A5" s="159"/>
      <c r="B5" s="155" t="s">
        <v>90</v>
      </c>
      <c r="C5" s="152">
        <v>844.71709531013619</v>
      </c>
      <c r="D5" s="149">
        <v>660</v>
      </c>
      <c r="E5" s="145"/>
      <c r="F5" s="145"/>
      <c r="G5" s="140"/>
    </row>
    <row r="6" spans="1:7" ht="17.100000000000001" customHeight="1" x14ac:dyDescent="0.3">
      <c r="A6" s="159" t="s">
        <v>94</v>
      </c>
      <c r="B6" s="156" t="s">
        <v>92</v>
      </c>
      <c r="C6" s="153">
        <v>8.0485304824738186</v>
      </c>
      <c r="D6" s="150">
        <v>3</v>
      </c>
      <c r="E6" s="147">
        <v>2.6828434941579395</v>
      </c>
      <c r="F6" s="147">
        <v>2.0017664363799983</v>
      </c>
      <c r="G6" s="142">
        <v>0.11245496534228575</v>
      </c>
    </row>
    <row r="7" spans="1:7" ht="17.100000000000001" customHeight="1" x14ac:dyDescent="0.3">
      <c r="A7" s="160"/>
      <c r="B7" s="156" t="s">
        <v>91</v>
      </c>
      <c r="C7" s="153">
        <v>885.89733417918023</v>
      </c>
      <c r="D7" s="150">
        <v>661</v>
      </c>
      <c r="E7" s="147">
        <v>1.3402380244768233</v>
      </c>
      <c r="F7" s="146"/>
      <c r="G7" s="141"/>
    </row>
    <row r="8" spans="1:7" ht="17.100000000000001" customHeight="1" x14ac:dyDescent="0.3">
      <c r="A8" s="159"/>
      <c r="B8" s="155" t="s">
        <v>90</v>
      </c>
      <c r="C8" s="152">
        <v>893.94586466165401</v>
      </c>
      <c r="D8" s="149">
        <v>664</v>
      </c>
      <c r="E8" s="145"/>
      <c r="F8" s="145"/>
      <c r="G8" s="140"/>
    </row>
    <row r="9" spans="1:7" ht="17.100000000000001" customHeight="1" x14ac:dyDescent="0.3">
      <c r="A9" s="159" t="s">
        <v>93</v>
      </c>
      <c r="B9" s="156" t="s">
        <v>92</v>
      </c>
      <c r="C9" s="153">
        <v>16.525284627813221</v>
      </c>
      <c r="D9" s="150">
        <v>3</v>
      </c>
      <c r="E9" s="147">
        <v>5.5084282092710737</v>
      </c>
      <c r="F9" s="147">
        <v>2.737569748202406</v>
      </c>
      <c r="G9" s="142">
        <v>4.2664235748566169E-2</v>
      </c>
    </row>
    <row r="10" spans="1:7" ht="17.100000000000001" customHeight="1" x14ac:dyDescent="0.3">
      <c r="A10" s="160"/>
      <c r="B10" s="156" t="s">
        <v>91</v>
      </c>
      <c r="C10" s="153">
        <v>1321.9890875355759</v>
      </c>
      <c r="D10" s="150">
        <v>657</v>
      </c>
      <c r="E10" s="147">
        <v>2.0121599505868737</v>
      </c>
      <c r="F10" s="146"/>
      <c r="G10" s="141"/>
    </row>
    <row r="11" spans="1:7" ht="17.100000000000001" customHeight="1" x14ac:dyDescent="0.3">
      <c r="A11" s="159"/>
      <c r="B11" s="155" t="s">
        <v>90</v>
      </c>
      <c r="C11" s="152">
        <v>1338.514372163389</v>
      </c>
      <c r="D11" s="149">
        <v>660</v>
      </c>
      <c r="E11" s="145"/>
      <c r="F11" s="145"/>
      <c r="G11" s="140"/>
    </row>
    <row r="12" spans="1:7" ht="17.100000000000001" customHeight="1" x14ac:dyDescent="0.3">
      <c r="A12" s="159" t="s">
        <v>114</v>
      </c>
      <c r="B12" s="156" t="s">
        <v>92</v>
      </c>
      <c r="C12" s="153">
        <v>35.951060636618955</v>
      </c>
      <c r="D12" s="150">
        <v>3</v>
      </c>
      <c r="E12" s="147">
        <v>11.983686878872986</v>
      </c>
      <c r="F12" s="147">
        <v>6.0097198272285333</v>
      </c>
      <c r="G12" s="142">
        <v>4.8569068443192329E-4</v>
      </c>
    </row>
    <row r="13" spans="1:7" ht="17.100000000000001" customHeight="1" x14ac:dyDescent="0.3">
      <c r="A13" s="160"/>
      <c r="B13" s="156" t="s">
        <v>91</v>
      </c>
      <c r="C13" s="153">
        <v>1262.2341826914817</v>
      </c>
      <c r="D13" s="150">
        <v>633</v>
      </c>
      <c r="E13" s="147">
        <v>1.9940508415347262</v>
      </c>
      <c r="F13" s="146"/>
      <c r="G13" s="141"/>
    </row>
    <row r="14" spans="1:7" ht="17.100000000000001" customHeight="1" x14ac:dyDescent="0.3">
      <c r="A14" s="159"/>
      <c r="B14" s="155" t="s">
        <v>90</v>
      </c>
      <c r="C14" s="152">
        <v>1298.1852433281006</v>
      </c>
      <c r="D14" s="149">
        <v>636</v>
      </c>
      <c r="E14" s="145"/>
      <c r="F14" s="145"/>
      <c r="G14" s="140"/>
    </row>
    <row r="15" spans="1:7" ht="17.100000000000001" customHeight="1" x14ac:dyDescent="0.3">
      <c r="A15" s="159" t="s">
        <v>113</v>
      </c>
      <c r="B15" s="156" t="s">
        <v>92</v>
      </c>
      <c r="C15" s="153">
        <v>22.968999372911178</v>
      </c>
      <c r="D15" s="150">
        <v>3</v>
      </c>
      <c r="E15" s="147">
        <v>7.6563331243037256</v>
      </c>
      <c r="F15" s="147">
        <v>4.9189634044777844</v>
      </c>
      <c r="G15" s="142">
        <v>2.1934685716186466E-3</v>
      </c>
    </row>
    <row r="16" spans="1:7" ht="17.100000000000001" customHeight="1" x14ac:dyDescent="0.3">
      <c r="A16" s="160"/>
      <c r="B16" s="156" t="s">
        <v>91</v>
      </c>
      <c r="C16" s="153">
        <v>985.26019999914524</v>
      </c>
      <c r="D16" s="150">
        <v>633</v>
      </c>
      <c r="E16" s="147">
        <v>1.5564932069496766</v>
      </c>
      <c r="F16" s="146"/>
      <c r="G16" s="141"/>
    </row>
    <row r="17" spans="1:7" ht="17.100000000000001" customHeight="1" x14ac:dyDescent="0.3">
      <c r="A17" s="159"/>
      <c r="B17" s="155" t="s">
        <v>90</v>
      </c>
      <c r="C17" s="152">
        <v>1008.2291993720564</v>
      </c>
      <c r="D17" s="149">
        <v>636</v>
      </c>
      <c r="E17" s="145"/>
      <c r="F17" s="145"/>
      <c r="G17" s="140"/>
    </row>
    <row r="18" spans="1:7" ht="17.100000000000001" customHeight="1" x14ac:dyDescent="0.3">
      <c r="A18" s="159" t="s">
        <v>112</v>
      </c>
      <c r="B18" s="156" t="s">
        <v>92</v>
      </c>
      <c r="C18" s="153">
        <v>6.7004980609560354</v>
      </c>
      <c r="D18" s="150">
        <v>3</v>
      </c>
      <c r="E18" s="147">
        <v>2.2334993536520118</v>
      </c>
      <c r="F18" s="147">
        <v>1.3194567850599297</v>
      </c>
      <c r="G18" s="142">
        <v>0.26696685398591791</v>
      </c>
    </row>
    <row r="19" spans="1:7" ht="17.100000000000001" customHeight="1" x14ac:dyDescent="0.3">
      <c r="A19" s="160"/>
      <c r="B19" s="156" t="s">
        <v>91</v>
      </c>
      <c r="C19" s="153">
        <v>1115.5166965091798</v>
      </c>
      <c r="D19" s="150">
        <v>659</v>
      </c>
      <c r="E19" s="147">
        <v>1.6927415728515627</v>
      </c>
      <c r="F19" s="146"/>
      <c r="G19" s="141"/>
    </row>
    <row r="20" spans="1:7" ht="17.100000000000001" customHeight="1" x14ac:dyDescent="0.3">
      <c r="A20" s="159"/>
      <c r="B20" s="155" t="s">
        <v>90</v>
      </c>
      <c r="C20" s="152">
        <v>1122.2171945701359</v>
      </c>
      <c r="D20" s="149">
        <v>662</v>
      </c>
      <c r="E20" s="145"/>
      <c r="F20" s="145"/>
      <c r="G20" s="140"/>
    </row>
    <row r="21" spans="1:7" ht="17.100000000000001" customHeight="1" x14ac:dyDescent="0.3">
      <c r="A21" s="159" t="s">
        <v>111</v>
      </c>
      <c r="B21" s="156" t="s">
        <v>92</v>
      </c>
      <c r="C21" s="153">
        <v>4.3730298313359546</v>
      </c>
      <c r="D21" s="150">
        <v>3</v>
      </c>
      <c r="E21" s="147">
        <v>1.4576766104453183</v>
      </c>
      <c r="F21" s="147">
        <v>1.0168619318775274</v>
      </c>
      <c r="G21" s="142">
        <v>0.38460933887406634</v>
      </c>
    </row>
    <row r="22" spans="1:7" ht="17.100000000000001" customHeight="1" x14ac:dyDescent="0.3">
      <c r="A22" s="160"/>
      <c r="B22" s="156" t="s">
        <v>91</v>
      </c>
      <c r="C22" s="153">
        <v>944.6797605155723</v>
      </c>
      <c r="D22" s="150">
        <v>659</v>
      </c>
      <c r="E22" s="147">
        <v>1.4335049476715815</v>
      </c>
      <c r="F22" s="146"/>
      <c r="G22" s="141"/>
    </row>
    <row r="23" spans="1:7" ht="17.100000000000001" customHeight="1" x14ac:dyDescent="0.3">
      <c r="A23" s="159"/>
      <c r="B23" s="155" t="s">
        <v>90</v>
      </c>
      <c r="C23" s="152">
        <v>949.0527903469083</v>
      </c>
      <c r="D23" s="149">
        <v>662</v>
      </c>
      <c r="E23" s="145"/>
      <c r="F23" s="145"/>
      <c r="G23" s="140"/>
    </row>
    <row r="24" spans="1:7" ht="17.100000000000001" customHeight="1" x14ac:dyDescent="0.3">
      <c r="A24" s="159" t="s">
        <v>110</v>
      </c>
      <c r="B24" s="156" t="s">
        <v>92</v>
      </c>
      <c r="C24" s="153">
        <v>16.439488573019457</v>
      </c>
      <c r="D24" s="150">
        <v>3</v>
      </c>
      <c r="E24" s="147">
        <v>5.4798295243398192</v>
      </c>
      <c r="F24" s="147">
        <v>4.2169693991564712</v>
      </c>
      <c r="G24" s="142">
        <v>5.7429766457950714E-3</v>
      </c>
    </row>
    <row r="25" spans="1:7" ht="17.100000000000001" customHeight="1" x14ac:dyDescent="0.3">
      <c r="A25" s="160"/>
      <c r="B25" s="156" t="s">
        <v>91</v>
      </c>
      <c r="C25" s="153">
        <v>857.65087287276356</v>
      </c>
      <c r="D25" s="150">
        <v>660</v>
      </c>
      <c r="E25" s="147">
        <v>1.2994710195041872</v>
      </c>
      <c r="F25" s="146"/>
      <c r="G25" s="141"/>
    </row>
    <row r="26" spans="1:7" ht="17.100000000000001" customHeight="1" x14ac:dyDescent="0.3">
      <c r="A26" s="159"/>
      <c r="B26" s="155" t="s">
        <v>90</v>
      </c>
      <c r="C26" s="152">
        <v>874.09036144578306</v>
      </c>
      <c r="D26" s="149">
        <v>663</v>
      </c>
      <c r="E26" s="145"/>
      <c r="F26" s="145"/>
      <c r="G26" s="140"/>
    </row>
    <row r="27" spans="1:7" ht="17.100000000000001" customHeight="1" x14ac:dyDescent="0.3">
      <c r="A27" s="159" t="s">
        <v>109</v>
      </c>
      <c r="B27" s="156" t="s">
        <v>92</v>
      </c>
      <c r="C27" s="153">
        <v>20.717403621646472</v>
      </c>
      <c r="D27" s="150">
        <v>3</v>
      </c>
      <c r="E27" s="147">
        <v>6.9058012072154904</v>
      </c>
      <c r="F27" s="147">
        <v>4.2063243498220801</v>
      </c>
      <c r="G27" s="142">
        <v>5.8319050541902964E-3</v>
      </c>
    </row>
    <row r="28" spans="1:7" ht="17.100000000000001" customHeight="1" x14ac:dyDescent="0.3">
      <c r="A28" s="160"/>
      <c r="B28" s="156" t="s">
        <v>91</v>
      </c>
      <c r="C28" s="153">
        <v>1067.1480398034298</v>
      </c>
      <c r="D28" s="150">
        <v>650</v>
      </c>
      <c r="E28" s="147">
        <v>1.6417662150821997</v>
      </c>
      <c r="F28" s="146"/>
      <c r="G28" s="141"/>
    </row>
    <row r="29" spans="1:7" ht="17.100000000000001" customHeight="1" x14ac:dyDescent="0.3">
      <c r="A29" s="159"/>
      <c r="B29" s="155" t="s">
        <v>90</v>
      </c>
      <c r="C29" s="152">
        <v>1087.8654434250764</v>
      </c>
      <c r="D29" s="149">
        <v>653</v>
      </c>
      <c r="E29" s="145"/>
      <c r="F29" s="145"/>
      <c r="G29" s="140"/>
    </row>
    <row r="30" spans="1:7" ht="17.100000000000001" customHeight="1" x14ac:dyDescent="0.3">
      <c r="A30" s="159" t="s">
        <v>108</v>
      </c>
      <c r="B30" s="156" t="s">
        <v>92</v>
      </c>
      <c r="C30" s="153">
        <v>3.4056605811361491</v>
      </c>
      <c r="D30" s="150">
        <v>3</v>
      </c>
      <c r="E30" s="147">
        <v>1.1352201937120496</v>
      </c>
      <c r="F30" s="147">
        <v>0.76554598088431103</v>
      </c>
      <c r="G30" s="142">
        <v>0.51359911084713672</v>
      </c>
    </row>
    <row r="31" spans="1:7" ht="17.100000000000001" customHeight="1" x14ac:dyDescent="0.3">
      <c r="A31" s="160"/>
      <c r="B31" s="156" t="s">
        <v>91</v>
      </c>
      <c r="C31" s="153">
        <v>974.25848465335685</v>
      </c>
      <c r="D31" s="150">
        <v>657</v>
      </c>
      <c r="E31" s="147">
        <v>1.4828896265652312</v>
      </c>
      <c r="F31" s="146"/>
      <c r="G31" s="141"/>
    </row>
    <row r="32" spans="1:7" ht="17.100000000000001" customHeight="1" x14ac:dyDescent="0.3">
      <c r="A32" s="159"/>
      <c r="B32" s="155" t="s">
        <v>90</v>
      </c>
      <c r="C32" s="152">
        <v>977.66414523449305</v>
      </c>
      <c r="D32" s="149">
        <v>660</v>
      </c>
      <c r="E32" s="145"/>
      <c r="F32" s="145"/>
      <c r="G32" s="140"/>
    </row>
    <row r="33" spans="1:7" ht="17.100000000000001" customHeight="1" x14ac:dyDescent="0.3">
      <c r="A33" s="159" t="s">
        <v>107</v>
      </c>
      <c r="B33" s="156" t="s">
        <v>92</v>
      </c>
      <c r="C33" s="153">
        <v>2.0385466129298897</v>
      </c>
      <c r="D33" s="150">
        <v>3</v>
      </c>
      <c r="E33" s="147">
        <v>0.67951553764329653</v>
      </c>
      <c r="F33" s="147">
        <v>0.48384340906793749</v>
      </c>
      <c r="G33" s="142">
        <v>0.69361975315469193</v>
      </c>
    </row>
    <row r="34" spans="1:7" ht="17.100000000000001" customHeight="1" x14ac:dyDescent="0.3">
      <c r="A34" s="160"/>
      <c r="B34" s="156" t="s">
        <v>91</v>
      </c>
      <c r="C34" s="153">
        <v>904.441391658675</v>
      </c>
      <c r="D34" s="150">
        <v>644</v>
      </c>
      <c r="E34" s="147">
        <v>1.4044120988488742</v>
      </c>
      <c r="F34" s="146"/>
      <c r="G34" s="141"/>
    </row>
    <row r="35" spans="1:7" ht="17.100000000000001" customHeight="1" x14ac:dyDescent="0.3">
      <c r="A35" s="159"/>
      <c r="B35" s="155" t="s">
        <v>90</v>
      </c>
      <c r="C35" s="152">
        <v>906.47993827160485</v>
      </c>
      <c r="D35" s="149">
        <v>647</v>
      </c>
      <c r="E35" s="145"/>
      <c r="F35" s="145"/>
      <c r="G35" s="140"/>
    </row>
    <row r="36" spans="1:7" ht="17.100000000000001" customHeight="1" x14ac:dyDescent="0.3">
      <c r="A36" s="159" t="s">
        <v>106</v>
      </c>
      <c r="B36" s="156" t="s">
        <v>92</v>
      </c>
      <c r="C36" s="153">
        <v>1.1222742620591797</v>
      </c>
      <c r="D36" s="150">
        <v>3</v>
      </c>
      <c r="E36" s="147">
        <v>0.37409142068639323</v>
      </c>
      <c r="F36" s="147">
        <v>0.25817501133811677</v>
      </c>
      <c r="G36" s="142">
        <v>0.85551817762582094</v>
      </c>
    </row>
    <row r="37" spans="1:7" ht="17.100000000000001" customHeight="1" x14ac:dyDescent="0.3">
      <c r="A37" s="160"/>
      <c r="B37" s="156" t="s">
        <v>91</v>
      </c>
      <c r="C37" s="153">
        <v>941.83949943824678</v>
      </c>
      <c r="D37" s="150">
        <v>650</v>
      </c>
      <c r="E37" s="147">
        <v>1.4489838452896104</v>
      </c>
      <c r="F37" s="146"/>
      <c r="G37" s="141"/>
    </row>
    <row r="38" spans="1:7" ht="17.100000000000001" customHeight="1" x14ac:dyDescent="0.3">
      <c r="A38" s="159"/>
      <c r="B38" s="155" t="s">
        <v>90</v>
      </c>
      <c r="C38" s="152">
        <v>942.96177370030591</v>
      </c>
      <c r="D38" s="149">
        <v>653</v>
      </c>
      <c r="E38" s="145"/>
      <c r="F38" s="145"/>
      <c r="G38" s="140"/>
    </row>
    <row r="39" spans="1:7" ht="17.100000000000001" customHeight="1" x14ac:dyDescent="0.3">
      <c r="A39" s="159" t="s">
        <v>105</v>
      </c>
      <c r="B39" s="156" t="s">
        <v>92</v>
      </c>
      <c r="C39" s="153">
        <v>11.499132942986257</v>
      </c>
      <c r="D39" s="150">
        <v>3</v>
      </c>
      <c r="E39" s="147">
        <v>3.8330443143287525</v>
      </c>
      <c r="F39" s="147">
        <v>2.9905819408538794</v>
      </c>
      <c r="G39" s="142">
        <v>3.0403842156923218E-2</v>
      </c>
    </row>
    <row r="40" spans="1:7" ht="17.100000000000001" customHeight="1" x14ac:dyDescent="0.3">
      <c r="A40" s="160"/>
      <c r="B40" s="156" t="s">
        <v>91</v>
      </c>
      <c r="C40" s="153">
        <v>842.08029217047806</v>
      </c>
      <c r="D40" s="150">
        <v>657</v>
      </c>
      <c r="E40" s="147">
        <v>1.2817051631209713</v>
      </c>
      <c r="F40" s="146"/>
      <c r="G40" s="141"/>
    </row>
    <row r="41" spans="1:7" ht="17.100000000000001" customHeight="1" x14ac:dyDescent="0.3">
      <c r="A41" s="159"/>
      <c r="B41" s="155" t="s">
        <v>90</v>
      </c>
      <c r="C41" s="152">
        <v>853.57942511346437</v>
      </c>
      <c r="D41" s="149">
        <v>660</v>
      </c>
      <c r="E41" s="145"/>
      <c r="F41" s="145"/>
      <c r="G41" s="140"/>
    </row>
    <row r="42" spans="1:7" ht="17.100000000000001" customHeight="1" x14ac:dyDescent="0.3">
      <c r="A42" s="159" t="s">
        <v>104</v>
      </c>
      <c r="B42" s="156" t="s">
        <v>92</v>
      </c>
      <c r="C42" s="153">
        <v>10.191793601649477</v>
      </c>
      <c r="D42" s="150">
        <v>3</v>
      </c>
      <c r="E42" s="147">
        <v>3.3972645338831593</v>
      </c>
      <c r="F42" s="147">
        <v>2.0694687172071191</v>
      </c>
      <c r="G42" s="142">
        <v>0.10300230025808814</v>
      </c>
    </row>
    <row r="43" spans="1:7" ht="17.100000000000001" customHeight="1" x14ac:dyDescent="0.3">
      <c r="A43" s="160"/>
      <c r="B43" s="156" t="s">
        <v>91</v>
      </c>
      <c r="C43" s="153">
        <v>1071.9725899599946</v>
      </c>
      <c r="D43" s="150">
        <v>653</v>
      </c>
      <c r="E43" s="147">
        <v>1.6416119294946319</v>
      </c>
      <c r="F43" s="146"/>
      <c r="G43" s="141"/>
    </row>
    <row r="44" spans="1:7" ht="17.100000000000001" customHeight="1" x14ac:dyDescent="0.3">
      <c r="A44" s="159"/>
      <c r="B44" s="155" t="s">
        <v>90</v>
      </c>
      <c r="C44" s="152">
        <v>1082.1643835616442</v>
      </c>
      <c r="D44" s="149">
        <v>656</v>
      </c>
      <c r="E44" s="145"/>
      <c r="F44" s="145"/>
      <c r="G44" s="140"/>
    </row>
    <row r="45" spans="1:7" ht="17.100000000000001" customHeight="1" x14ac:dyDescent="0.3">
      <c r="A45" s="159" t="s">
        <v>103</v>
      </c>
      <c r="B45" s="156" t="s">
        <v>92</v>
      </c>
      <c r="C45" s="153">
        <v>14.738928275026243</v>
      </c>
      <c r="D45" s="150">
        <v>3</v>
      </c>
      <c r="E45" s="147">
        <v>4.9129760916754144</v>
      </c>
      <c r="F45" s="147">
        <v>3.1565036530892536</v>
      </c>
      <c r="G45" s="142">
        <v>2.4336390267807484E-2</v>
      </c>
    </row>
    <row r="46" spans="1:7" ht="17.100000000000001" customHeight="1" x14ac:dyDescent="0.3">
      <c r="A46" s="160"/>
      <c r="B46" s="156" t="s">
        <v>91</v>
      </c>
      <c r="C46" s="153">
        <v>996.13529532745849</v>
      </c>
      <c r="D46" s="150">
        <v>640</v>
      </c>
      <c r="E46" s="147">
        <v>1.5564613989491538</v>
      </c>
      <c r="F46" s="146"/>
      <c r="G46" s="141"/>
    </row>
    <row r="47" spans="1:7" ht="17.100000000000001" customHeight="1" x14ac:dyDescent="0.3">
      <c r="A47" s="159"/>
      <c r="B47" s="155" t="s">
        <v>90</v>
      </c>
      <c r="C47" s="152">
        <v>1010.8742236024848</v>
      </c>
      <c r="D47" s="149">
        <v>643</v>
      </c>
      <c r="E47" s="145"/>
      <c r="F47" s="145"/>
      <c r="G47" s="140"/>
    </row>
    <row r="48" spans="1:7" ht="17.100000000000001" customHeight="1" x14ac:dyDescent="0.3">
      <c r="A48" s="159" t="s">
        <v>102</v>
      </c>
      <c r="B48" s="156" t="s">
        <v>92</v>
      </c>
      <c r="C48" s="153">
        <v>7.6546792924002132</v>
      </c>
      <c r="D48" s="150">
        <v>3</v>
      </c>
      <c r="E48" s="147">
        <v>2.5515597641334042</v>
      </c>
      <c r="F48" s="147">
        <v>1.6152561252836446</v>
      </c>
      <c r="G48" s="142">
        <v>0.18456271604353447</v>
      </c>
    </row>
    <row r="49" spans="1:7" ht="17.100000000000001" customHeight="1" x14ac:dyDescent="0.3">
      <c r="A49" s="160"/>
      <c r="B49" s="156" t="s">
        <v>91</v>
      </c>
      <c r="C49" s="153">
        <v>1023.6213943272317</v>
      </c>
      <c r="D49" s="150">
        <v>648</v>
      </c>
      <c r="E49" s="147">
        <v>1.5796626455667155</v>
      </c>
      <c r="F49" s="146"/>
      <c r="G49" s="141"/>
    </row>
    <row r="50" spans="1:7" ht="17.100000000000001" customHeight="1" x14ac:dyDescent="0.3">
      <c r="A50" s="159"/>
      <c r="B50" s="155" t="s">
        <v>90</v>
      </c>
      <c r="C50" s="152">
        <v>1031.2760736196319</v>
      </c>
      <c r="D50" s="149">
        <v>651</v>
      </c>
      <c r="E50" s="145"/>
      <c r="F50" s="145"/>
      <c r="G50" s="140"/>
    </row>
    <row r="51" spans="1:7" ht="17.100000000000001" customHeight="1" x14ac:dyDescent="0.3">
      <c r="A51" s="159" t="s">
        <v>101</v>
      </c>
      <c r="B51" s="156" t="s">
        <v>92</v>
      </c>
      <c r="C51" s="153">
        <v>9.1236707230602327</v>
      </c>
      <c r="D51" s="150">
        <v>3</v>
      </c>
      <c r="E51" s="147">
        <v>3.0412235743534111</v>
      </c>
      <c r="F51" s="147">
        <v>1.8747560270646195</v>
      </c>
      <c r="G51" s="142">
        <v>0.13254322702026641</v>
      </c>
    </row>
    <row r="52" spans="1:7" ht="17.100000000000001" customHeight="1" x14ac:dyDescent="0.3">
      <c r="A52" s="160"/>
      <c r="B52" s="156" t="s">
        <v>91</v>
      </c>
      <c r="C52" s="153">
        <v>1039.8282672614357</v>
      </c>
      <c r="D52" s="150">
        <v>641</v>
      </c>
      <c r="E52" s="147">
        <v>1.622196984807232</v>
      </c>
      <c r="F52" s="146"/>
      <c r="G52" s="141"/>
    </row>
    <row r="53" spans="1:7" ht="17.100000000000001" customHeight="1" x14ac:dyDescent="0.3">
      <c r="A53" s="159"/>
      <c r="B53" s="155" t="s">
        <v>90</v>
      </c>
      <c r="C53" s="152">
        <v>1048.951937984496</v>
      </c>
      <c r="D53" s="149">
        <v>644</v>
      </c>
      <c r="E53" s="145"/>
      <c r="F53" s="145"/>
      <c r="G53" s="140"/>
    </row>
    <row r="54" spans="1:7" ht="17.100000000000001" customHeight="1" x14ac:dyDescent="0.3">
      <c r="A54" s="159" t="s">
        <v>100</v>
      </c>
      <c r="B54" s="156" t="s">
        <v>92</v>
      </c>
      <c r="C54" s="153">
        <v>7.5087141798077104</v>
      </c>
      <c r="D54" s="150">
        <v>3</v>
      </c>
      <c r="E54" s="147">
        <v>2.5029047266025701</v>
      </c>
      <c r="F54" s="147">
        <v>1.780371877431207</v>
      </c>
      <c r="G54" s="142">
        <v>0.14958056961066457</v>
      </c>
    </row>
    <row r="55" spans="1:7" ht="17.100000000000001" customHeight="1" x14ac:dyDescent="0.3">
      <c r="A55" s="160"/>
      <c r="B55" s="156" t="s">
        <v>91</v>
      </c>
      <c r="C55" s="153">
        <v>923.6319817354721</v>
      </c>
      <c r="D55" s="150">
        <v>657</v>
      </c>
      <c r="E55" s="147">
        <v>1.4058325444984354</v>
      </c>
      <c r="F55" s="146"/>
      <c r="G55" s="141"/>
    </row>
    <row r="56" spans="1:7" ht="17.100000000000001" customHeight="1" x14ac:dyDescent="0.3">
      <c r="A56" s="159"/>
      <c r="B56" s="155" t="s">
        <v>90</v>
      </c>
      <c r="C56" s="152">
        <v>931.14069591527982</v>
      </c>
      <c r="D56" s="149">
        <v>660</v>
      </c>
      <c r="E56" s="145"/>
      <c r="F56" s="145"/>
      <c r="G56" s="140"/>
    </row>
    <row r="57" spans="1:7" ht="17.100000000000001" customHeight="1" x14ac:dyDescent="0.3">
      <c r="A57" s="159" t="s">
        <v>99</v>
      </c>
      <c r="B57" s="156" t="s">
        <v>92</v>
      </c>
      <c r="C57" s="153">
        <v>1.3390443519217505</v>
      </c>
      <c r="D57" s="150">
        <v>3</v>
      </c>
      <c r="E57" s="147">
        <v>0.44634811730725016</v>
      </c>
      <c r="F57" s="147">
        <v>0.33088228263415181</v>
      </c>
      <c r="G57" s="142">
        <v>0.80302994466105859</v>
      </c>
    </row>
    <row r="58" spans="1:7" ht="17.100000000000001" customHeight="1" x14ac:dyDescent="0.3">
      <c r="A58" s="160"/>
      <c r="B58" s="156" t="s">
        <v>91</v>
      </c>
      <c r="C58" s="153">
        <v>884.92004655716937</v>
      </c>
      <c r="D58" s="150">
        <v>656</v>
      </c>
      <c r="E58" s="147">
        <v>1.3489634856054411</v>
      </c>
      <c r="F58" s="146"/>
      <c r="G58" s="141"/>
    </row>
    <row r="59" spans="1:7" ht="17.100000000000001" customHeight="1" x14ac:dyDescent="0.3">
      <c r="A59" s="159"/>
      <c r="B59" s="155" t="s">
        <v>90</v>
      </c>
      <c r="C59" s="152">
        <v>886.25909090909113</v>
      </c>
      <c r="D59" s="149">
        <v>659</v>
      </c>
      <c r="E59" s="145"/>
      <c r="F59" s="145"/>
      <c r="G59" s="140"/>
    </row>
    <row r="60" spans="1:7" ht="17.100000000000001" customHeight="1" x14ac:dyDescent="0.3">
      <c r="A60" s="159" t="s">
        <v>98</v>
      </c>
      <c r="B60" s="156" t="s">
        <v>92</v>
      </c>
      <c r="C60" s="153">
        <v>8.701296411302966</v>
      </c>
      <c r="D60" s="150">
        <v>3</v>
      </c>
      <c r="E60" s="147">
        <v>2.9004321371009887</v>
      </c>
      <c r="F60" s="147">
        <v>2.1610912990299549</v>
      </c>
      <c r="G60" s="142">
        <v>9.1396420302373174E-2</v>
      </c>
    </row>
    <row r="61" spans="1:7" ht="17.100000000000001" customHeight="1" x14ac:dyDescent="0.3">
      <c r="A61" s="160"/>
      <c r="B61" s="156" t="s">
        <v>91</v>
      </c>
      <c r="C61" s="153">
        <v>883.11139241044953</v>
      </c>
      <c r="D61" s="150">
        <v>658</v>
      </c>
      <c r="E61" s="147">
        <v>1.3421145781313824</v>
      </c>
      <c r="F61" s="146"/>
      <c r="G61" s="141"/>
    </row>
    <row r="62" spans="1:7" ht="17.100000000000001" customHeight="1" x14ac:dyDescent="0.3">
      <c r="A62" s="159"/>
      <c r="B62" s="155" t="s">
        <v>90</v>
      </c>
      <c r="C62" s="152">
        <v>891.81268882175254</v>
      </c>
      <c r="D62" s="149">
        <v>661</v>
      </c>
      <c r="E62" s="145"/>
      <c r="F62" s="145"/>
      <c r="G62" s="140"/>
    </row>
    <row r="63" spans="1:7" ht="17.100000000000001" customHeight="1" x14ac:dyDescent="0.3">
      <c r="A63" s="159" t="s">
        <v>97</v>
      </c>
      <c r="B63" s="156" t="s">
        <v>92</v>
      </c>
      <c r="C63" s="153">
        <v>13.176305600661795</v>
      </c>
      <c r="D63" s="150">
        <v>3</v>
      </c>
      <c r="E63" s="147">
        <v>4.3921018668872653</v>
      </c>
      <c r="F63" s="147">
        <v>2.9129327019047246</v>
      </c>
      <c r="G63" s="142">
        <v>3.3755206383586062E-2</v>
      </c>
    </row>
    <row r="64" spans="1:7" ht="17.100000000000001" customHeight="1" x14ac:dyDescent="0.3">
      <c r="A64" s="160"/>
      <c r="B64" s="156" t="s">
        <v>91</v>
      </c>
      <c r="C64" s="153">
        <v>975.54258840855493</v>
      </c>
      <c r="D64" s="150">
        <v>647</v>
      </c>
      <c r="E64" s="147">
        <v>1.5077937997041035</v>
      </c>
      <c r="F64" s="146"/>
      <c r="G64" s="141"/>
    </row>
    <row r="65" spans="1:7" ht="17.100000000000001" customHeight="1" x14ac:dyDescent="0.3">
      <c r="A65" s="159"/>
      <c r="B65" s="155" t="s">
        <v>90</v>
      </c>
      <c r="C65" s="152">
        <v>988.71889400921668</v>
      </c>
      <c r="D65" s="149">
        <v>650</v>
      </c>
      <c r="E65" s="145"/>
      <c r="F65" s="145"/>
      <c r="G65" s="140"/>
    </row>
    <row r="66" spans="1:7" ht="17.100000000000001" customHeight="1" x14ac:dyDescent="0.3">
      <c r="A66" s="159" t="s">
        <v>96</v>
      </c>
      <c r="B66" s="156" t="s">
        <v>92</v>
      </c>
      <c r="C66" s="153">
        <v>7.8601246022858602</v>
      </c>
      <c r="D66" s="150">
        <v>3</v>
      </c>
      <c r="E66" s="147">
        <v>2.6200415340952867</v>
      </c>
      <c r="F66" s="147">
        <v>1.3828797681145977</v>
      </c>
      <c r="G66" s="142">
        <v>0.24688762770638073</v>
      </c>
    </row>
    <row r="67" spans="1:7" ht="17.100000000000001" customHeight="1" x14ac:dyDescent="0.3">
      <c r="A67" s="160"/>
      <c r="B67" s="156" t="s">
        <v>91</v>
      </c>
      <c r="C67" s="153">
        <v>1220.1398753977139</v>
      </c>
      <c r="D67" s="150">
        <v>644</v>
      </c>
      <c r="E67" s="147">
        <v>1.8946271357107358</v>
      </c>
      <c r="F67" s="146"/>
      <c r="G67" s="141"/>
    </row>
    <row r="68" spans="1:7" ht="17.100000000000001" customHeight="1" x14ac:dyDescent="0.3">
      <c r="A68" s="168"/>
      <c r="B68" s="167" t="s">
        <v>90</v>
      </c>
      <c r="C68" s="166">
        <v>1227.9999999999998</v>
      </c>
      <c r="D68" s="165">
        <v>647</v>
      </c>
      <c r="E68" s="164"/>
      <c r="F68" s="164"/>
      <c r="G68" s="163"/>
    </row>
  </sheetData>
  <mergeCells count="24">
    <mergeCell ref="A15:A17"/>
    <mergeCell ref="A18:A20"/>
    <mergeCell ref="A21:A23"/>
    <mergeCell ref="A24:A26"/>
    <mergeCell ref="A27:A29"/>
    <mergeCell ref="A1:G1"/>
    <mergeCell ref="A2:B2"/>
    <mergeCell ref="A3:A5"/>
    <mergeCell ref="A6:A8"/>
    <mergeCell ref="A9:A11"/>
    <mergeCell ref="A12:A14"/>
    <mergeCell ref="A33:A35"/>
    <mergeCell ref="A36:A38"/>
    <mergeCell ref="A39:A41"/>
    <mergeCell ref="A57:A59"/>
    <mergeCell ref="A60:A62"/>
    <mergeCell ref="A30:A32"/>
    <mergeCell ref="A66:A68"/>
    <mergeCell ref="A42:A44"/>
    <mergeCell ref="A45:A47"/>
    <mergeCell ref="A48:A50"/>
    <mergeCell ref="A51:A53"/>
    <mergeCell ref="A54:A56"/>
    <mergeCell ref="A63:A6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1413C-F85B-4AC0-A306-C7DDF0345B80}">
  <sheetPr>
    <pageSetUpPr fitToPage="1"/>
  </sheetPr>
  <dimension ref="A1:K54"/>
  <sheetViews>
    <sheetView zoomScale="85" zoomScaleNormal="85" workbookViewId="0">
      <selection activeCell="D15" sqref="D15"/>
    </sheetView>
  </sheetViews>
  <sheetFormatPr defaultColWidth="9.109375" defaultRowHeight="13.2" x14ac:dyDescent="0.25"/>
  <cols>
    <col min="1" max="1" width="10" style="178" bestFit="1" customWidth="1"/>
    <col min="2" max="2" width="6.109375" style="178" customWidth="1"/>
    <col min="3" max="3" width="8" style="178" customWidth="1"/>
    <col min="4" max="4" width="9.5546875" style="180" customWidth="1"/>
    <col min="5" max="5" width="7.109375" style="178" customWidth="1"/>
    <col min="6" max="6" width="8.88671875" style="179" customWidth="1"/>
    <col min="7" max="7" width="9.6640625" style="178" customWidth="1"/>
    <col min="8" max="8" width="8" style="178" bestFit="1" customWidth="1"/>
    <col min="9" max="9" width="5.109375" style="178" customWidth="1"/>
    <col min="10" max="10" width="7.33203125" style="178" customWidth="1"/>
    <col min="11" max="11" width="5.6640625" style="178" bestFit="1" customWidth="1"/>
    <col min="12" max="16384" width="9.109375" style="178"/>
  </cols>
  <sheetData>
    <row r="1" spans="1:11" s="191" customFormat="1" ht="26.4" x14ac:dyDescent="0.25">
      <c r="A1" s="195" t="s">
        <v>320</v>
      </c>
      <c r="B1" s="194" t="s">
        <v>319</v>
      </c>
      <c r="C1" s="194" t="s">
        <v>318</v>
      </c>
      <c r="D1" s="194" t="s">
        <v>317</v>
      </c>
      <c r="E1" s="194" t="s">
        <v>40</v>
      </c>
      <c r="F1" s="193" t="s">
        <v>316</v>
      </c>
      <c r="G1" s="194" t="s">
        <v>315</v>
      </c>
      <c r="H1" s="194" t="s">
        <v>314</v>
      </c>
      <c r="I1" s="194" t="s">
        <v>313</v>
      </c>
      <c r="J1" s="193" t="s">
        <v>312</v>
      </c>
      <c r="K1" s="192" t="s">
        <v>311</v>
      </c>
    </row>
    <row r="2" spans="1:11" x14ac:dyDescent="0.25">
      <c r="A2" s="185" t="s">
        <v>307</v>
      </c>
      <c r="B2" s="178" t="s">
        <v>310</v>
      </c>
      <c r="C2" s="178" t="s">
        <v>274</v>
      </c>
      <c r="D2" s="180" t="s">
        <v>309</v>
      </c>
      <c r="E2" s="178">
        <v>9</v>
      </c>
      <c r="F2" s="179">
        <v>6</v>
      </c>
      <c r="G2" s="178">
        <f>IF(E2=6,700*F2,IF(E2=9,F2*1000,F2*1200))</f>
        <v>6000</v>
      </c>
      <c r="H2" s="183" t="s">
        <v>293</v>
      </c>
      <c r="I2" s="183">
        <v>100</v>
      </c>
      <c r="J2" s="183">
        <f>I2*6</f>
        <v>600</v>
      </c>
      <c r="K2" s="182">
        <f>J2*1.33</f>
        <v>798</v>
      </c>
    </row>
    <row r="3" spans="1:11" x14ac:dyDescent="0.25">
      <c r="A3" s="185" t="s">
        <v>307</v>
      </c>
      <c r="B3" s="178" t="s">
        <v>266</v>
      </c>
      <c r="C3" s="178" t="s">
        <v>257</v>
      </c>
      <c r="D3" s="180" t="s">
        <v>256</v>
      </c>
      <c r="E3" s="178">
        <v>6</v>
      </c>
      <c r="F3" s="179">
        <v>6</v>
      </c>
      <c r="G3" s="178">
        <f>IF(E3=6,700*F3,IF(E3=9,F3*1000,F3*1200))</f>
        <v>4200</v>
      </c>
      <c r="H3" s="183" t="s">
        <v>293</v>
      </c>
      <c r="I3" s="183">
        <v>100</v>
      </c>
      <c r="J3" s="183">
        <f>I3*E3</f>
        <v>600</v>
      </c>
      <c r="K3" s="182">
        <f>J3*1.33</f>
        <v>798</v>
      </c>
    </row>
    <row r="4" spans="1:11" x14ac:dyDescent="0.25">
      <c r="A4" s="185" t="s">
        <v>307</v>
      </c>
      <c r="B4" s="178" t="s">
        <v>308</v>
      </c>
      <c r="C4" s="178" t="s">
        <v>257</v>
      </c>
      <c r="D4" s="180" t="s">
        <v>278</v>
      </c>
      <c r="E4" s="178">
        <v>9</v>
      </c>
      <c r="F4" s="179">
        <v>4</v>
      </c>
      <c r="G4" s="178">
        <f>IF(E4=6,700*F4,IF(E4=9,F4*1000,F4*1200))</f>
        <v>4000</v>
      </c>
      <c r="H4" s="183" t="s">
        <v>293</v>
      </c>
      <c r="I4" s="183">
        <v>100</v>
      </c>
      <c r="J4" s="183">
        <f>I4*E4</f>
        <v>900</v>
      </c>
      <c r="K4" s="182">
        <f>J4*1.33</f>
        <v>1197</v>
      </c>
    </row>
    <row r="5" spans="1:11" x14ac:dyDescent="0.25">
      <c r="A5" s="185" t="s">
        <v>307</v>
      </c>
      <c r="B5" s="178" t="s">
        <v>286</v>
      </c>
      <c r="C5" s="178" t="s">
        <v>257</v>
      </c>
      <c r="D5" s="180" t="s">
        <v>276</v>
      </c>
      <c r="E5" s="178">
        <v>9</v>
      </c>
      <c r="F5" s="179">
        <v>3</v>
      </c>
      <c r="G5" s="178">
        <f>IF(E5=6,700*F5,IF(E5=9,F5*1000,F5*1200))</f>
        <v>3000</v>
      </c>
      <c r="H5" s="183" t="s">
        <v>293</v>
      </c>
      <c r="I5" s="183">
        <v>100</v>
      </c>
      <c r="J5" s="183">
        <f>I5*E5</f>
        <v>900</v>
      </c>
      <c r="K5" s="182">
        <f>J5*1.33</f>
        <v>1197</v>
      </c>
    </row>
    <row r="6" spans="1:11" x14ac:dyDescent="0.25">
      <c r="A6" s="185" t="s">
        <v>267</v>
      </c>
      <c r="B6" s="187" t="s">
        <v>306</v>
      </c>
      <c r="C6" s="178" t="s">
        <v>274</v>
      </c>
      <c r="D6" s="180" t="s">
        <v>276</v>
      </c>
      <c r="E6" s="178">
        <v>9</v>
      </c>
      <c r="F6" s="179">
        <v>6</v>
      </c>
      <c r="G6" s="178">
        <f>IF(E6=6,700*F6,IF(E6=9,F6*1000,F6*1200))</f>
        <v>6000</v>
      </c>
      <c r="H6" s="183" t="s">
        <v>293</v>
      </c>
      <c r="I6" s="183">
        <v>100</v>
      </c>
      <c r="J6" s="183">
        <f>I6*E6</f>
        <v>900</v>
      </c>
      <c r="K6" s="182">
        <f>J6*1.33</f>
        <v>1197</v>
      </c>
    </row>
    <row r="7" spans="1:11" x14ac:dyDescent="0.25">
      <c r="A7" s="185" t="s">
        <v>267</v>
      </c>
      <c r="B7" s="190" t="s">
        <v>258</v>
      </c>
      <c r="C7" s="178" t="s">
        <v>274</v>
      </c>
      <c r="D7" s="180" t="s">
        <v>276</v>
      </c>
      <c r="E7" s="178">
        <v>6</v>
      </c>
      <c r="F7" s="179">
        <v>7</v>
      </c>
      <c r="G7" s="178">
        <f>IF(E7=6,700*F7,IF(E7=9,F7*1000,F7*1200))</f>
        <v>4900</v>
      </c>
      <c r="H7" s="183" t="s">
        <v>293</v>
      </c>
      <c r="I7" s="183">
        <v>100</v>
      </c>
      <c r="J7" s="183">
        <f>I7*E7</f>
        <v>600</v>
      </c>
      <c r="K7" s="182">
        <f>J7*1.33</f>
        <v>798</v>
      </c>
    </row>
    <row r="8" spans="1:11" x14ac:dyDescent="0.25">
      <c r="A8" s="185" t="s">
        <v>267</v>
      </c>
      <c r="B8" s="178" t="s">
        <v>277</v>
      </c>
      <c r="C8" s="178" t="s">
        <v>257</v>
      </c>
      <c r="D8" s="180" t="s">
        <v>278</v>
      </c>
      <c r="E8" s="178">
        <v>9</v>
      </c>
      <c r="F8" s="179">
        <v>7</v>
      </c>
      <c r="G8" s="178">
        <f>IF(E8=6,700*F8,IF(E8=9,F8*1000,F8*1200))</f>
        <v>7000</v>
      </c>
      <c r="H8" s="183" t="s">
        <v>293</v>
      </c>
      <c r="I8" s="183">
        <v>100</v>
      </c>
      <c r="J8" s="183">
        <f>I8*E8</f>
        <v>900</v>
      </c>
      <c r="K8" s="182">
        <f>J8*1.33</f>
        <v>1197</v>
      </c>
    </row>
    <row r="9" spans="1:11" x14ac:dyDescent="0.25">
      <c r="A9" s="185" t="s">
        <v>267</v>
      </c>
      <c r="B9" s="178" t="s">
        <v>305</v>
      </c>
      <c r="C9" s="178" t="s">
        <v>274</v>
      </c>
      <c r="D9" s="180" t="s">
        <v>276</v>
      </c>
      <c r="E9" s="178">
        <v>6</v>
      </c>
      <c r="F9" s="179">
        <v>8</v>
      </c>
      <c r="G9" s="178">
        <f>IF(E9=6,700*F9,IF(E9=9,F9*1000,F9*1200))</f>
        <v>5600</v>
      </c>
      <c r="H9" s="183" t="s">
        <v>293</v>
      </c>
      <c r="I9" s="183">
        <v>100</v>
      </c>
      <c r="J9" s="183">
        <f>I9*E9</f>
        <v>600</v>
      </c>
      <c r="K9" s="182">
        <f>J9*1.33</f>
        <v>798</v>
      </c>
    </row>
    <row r="10" spans="1:11" x14ac:dyDescent="0.25">
      <c r="A10" s="185" t="s">
        <v>267</v>
      </c>
      <c r="B10" s="178" t="s">
        <v>304</v>
      </c>
      <c r="C10" s="178" t="s">
        <v>274</v>
      </c>
      <c r="D10" s="180" t="s">
        <v>276</v>
      </c>
      <c r="E10" s="178">
        <v>6</v>
      </c>
      <c r="F10" s="188">
        <v>6</v>
      </c>
      <c r="G10" s="178">
        <f>IF(E10=6,700*F10,IF(E10=9,F10*1000,F10*1200))</f>
        <v>4200</v>
      </c>
      <c r="H10" s="183" t="s">
        <v>293</v>
      </c>
      <c r="I10" s="183">
        <v>100</v>
      </c>
      <c r="J10" s="183">
        <f>I10*E10</f>
        <v>600</v>
      </c>
      <c r="K10" s="182">
        <f>J10*1.33</f>
        <v>798</v>
      </c>
    </row>
    <row r="11" spans="1:11" x14ac:dyDescent="0.25">
      <c r="A11" s="185" t="s">
        <v>267</v>
      </c>
      <c r="B11" s="178" t="s">
        <v>289</v>
      </c>
      <c r="C11" s="178" t="s">
        <v>274</v>
      </c>
      <c r="D11" s="180" t="s">
        <v>278</v>
      </c>
      <c r="E11" s="178">
        <v>9</v>
      </c>
      <c r="F11" s="179">
        <v>8</v>
      </c>
      <c r="G11" s="178">
        <f>IF(E11=6,700*F11,IF(E11=9,F11*1000,F11*1200))</f>
        <v>8000</v>
      </c>
      <c r="H11" s="183" t="s">
        <v>293</v>
      </c>
      <c r="I11" s="183">
        <v>100</v>
      </c>
      <c r="J11" s="183">
        <f>I11*E11</f>
        <v>900</v>
      </c>
      <c r="K11" s="182">
        <f>J11*1.33</f>
        <v>1197</v>
      </c>
    </row>
    <row r="12" spans="1:11" x14ac:dyDescent="0.25">
      <c r="A12" s="185" t="s">
        <v>265</v>
      </c>
      <c r="B12" s="178" t="s">
        <v>303</v>
      </c>
      <c r="C12" s="178" t="s">
        <v>257</v>
      </c>
      <c r="D12" s="180" t="s">
        <v>278</v>
      </c>
      <c r="E12" s="178">
        <v>9</v>
      </c>
      <c r="F12" s="179">
        <v>6</v>
      </c>
      <c r="G12" s="178">
        <f>IF(E12=6,700*F12,IF(E12=9,F12*1000,F12*1200))</f>
        <v>6000</v>
      </c>
      <c r="H12" s="183" t="s">
        <v>293</v>
      </c>
      <c r="I12" s="183">
        <v>100</v>
      </c>
      <c r="J12" s="183">
        <f>I12*E12</f>
        <v>900</v>
      </c>
      <c r="K12" s="182">
        <f>J12*1.33</f>
        <v>1197</v>
      </c>
    </row>
    <row r="13" spans="1:11" x14ac:dyDescent="0.25">
      <c r="A13" s="185" t="s">
        <v>265</v>
      </c>
      <c r="B13" s="178" t="s">
        <v>271</v>
      </c>
      <c r="C13" s="178" t="s">
        <v>274</v>
      </c>
      <c r="D13" s="180" t="s">
        <v>278</v>
      </c>
      <c r="E13" s="178">
        <v>6</v>
      </c>
      <c r="F13" s="179">
        <v>7</v>
      </c>
      <c r="G13" s="178">
        <f>IF(E13=6,700*F13,IF(E13=9,F13*1000,F13*1200))</f>
        <v>4900</v>
      </c>
      <c r="H13" s="183" t="s">
        <v>293</v>
      </c>
      <c r="I13" s="183">
        <v>100</v>
      </c>
      <c r="J13" s="183">
        <f>I13*E13</f>
        <v>600</v>
      </c>
      <c r="K13" s="182">
        <f>J13*1.33</f>
        <v>798</v>
      </c>
    </row>
    <row r="14" spans="1:11" x14ac:dyDescent="0.25">
      <c r="A14" s="185" t="s">
        <v>265</v>
      </c>
      <c r="B14" s="178" t="s">
        <v>302</v>
      </c>
      <c r="C14" s="178" t="s">
        <v>274</v>
      </c>
      <c r="D14" s="180" t="s">
        <v>276</v>
      </c>
      <c r="E14" s="178">
        <v>6</v>
      </c>
      <c r="F14" s="179">
        <v>8</v>
      </c>
      <c r="G14" s="178">
        <f>IF(E14=6,700*F14,IF(E14=9,F14*1000,F14*1200))</f>
        <v>5600</v>
      </c>
      <c r="H14" s="183" t="s">
        <v>293</v>
      </c>
      <c r="I14" s="183">
        <v>100</v>
      </c>
      <c r="J14" s="183">
        <f>I14*E14</f>
        <v>600</v>
      </c>
      <c r="K14" s="182">
        <f>J14*1.33</f>
        <v>798</v>
      </c>
    </row>
    <row r="15" spans="1:11" x14ac:dyDescent="0.25">
      <c r="A15" s="185" t="s">
        <v>265</v>
      </c>
      <c r="B15" s="178" t="s">
        <v>301</v>
      </c>
      <c r="C15" s="178" t="s">
        <v>274</v>
      </c>
      <c r="D15" s="180" t="s">
        <v>278</v>
      </c>
      <c r="E15" s="178">
        <v>9</v>
      </c>
      <c r="F15" s="179">
        <v>8</v>
      </c>
      <c r="G15" s="178">
        <f>IF(E15=6,700*F15,IF(E15=9,F15*1000,F15*1200))</f>
        <v>8000</v>
      </c>
      <c r="H15" s="183" t="s">
        <v>293</v>
      </c>
      <c r="I15" s="183">
        <v>100</v>
      </c>
      <c r="J15" s="183">
        <f>I15*E15</f>
        <v>900</v>
      </c>
      <c r="K15" s="182">
        <f>J15*1.33</f>
        <v>1197</v>
      </c>
    </row>
    <row r="16" spans="1:11" x14ac:dyDescent="0.25">
      <c r="A16" s="185" t="s">
        <v>261</v>
      </c>
      <c r="B16" s="187" t="s">
        <v>300</v>
      </c>
      <c r="C16" s="178" t="s">
        <v>274</v>
      </c>
      <c r="D16" s="180" t="s">
        <v>278</v>
      </c>
      <c r="E16" s="178">
        <v>9</v>
      </c>
      <c r="F16" s="179">
        <v>6</v>
      </c>
      <c r="G16" s="178">
        <f>IF(E16=6,700*F16,IF(E16=9,F16*1000,F16*1200))</f>
        <v>6000</v>
      </c>
      <c r="H16" s="183" t="s">
        <v>293</v>
      </c>
      <c r="I16" s="183">
        <v>100</v>
      </c>
      <c r="J16" s="183">
        <f>I16*E16</f>
        <v>900</v>
      </c>
      <c r="K16" s="182">
        <f>J16*1.33</f>
        <v>1197</v>
      </c>
    </row>
    <row r="17" spans="1:11" x14ac:dyDescent="0.25">
      <c r="A17" s="185" t="s">
        <v>261</v>
      </c>
      <c r="B17" s="187" t="s">
        <v>299</v>
      </c>
      <c r="C17" s="178" t="s">
        <v>257</v>
      </c>
      <c r="D17" s="180" t="s">
        <v>278</v>
      </c>
      <c r="E17" s="178">
        <v>9</v>
      </c>
      <c r="F17" s="179">
        <v>6</v>
      </c>
      <c r="G17" s="178">
        <f>IF(E17=6,700*F17,IF(E17=9,F17*1000,F17*1200))</f>
        <v>6000</v>
      </c>
      <c r="H17" s="183" t="s">
        <v>293</v>
      </c>
      <c r="I17" s="183">
        <v>100</v>
      </c>
      <c r="J17" s="183">
        <f>I17*E17</f>
        <v>900</v>
      </c>
      <c r="K17" s="182">
        <f>J17*1.33</f>
        <v>1197</v>
      </c>
    </row>
    <row r="18" spans="1:11" x14ac:dyDescent="0.25">
      <c r="A18" s="185" t="s">
        <v>261</v>
      </c>
      <c r="B18" s="178" t="s">
        <v>298</v>
      </c>
      <c r="C18" s="178" t="s">
        <v>257</v>
      </c>
      <c r="D18" s="180" t="s">
        <v>297</v>
      </c>
      <c r="E18" s="178">
        <v>12</v>
      </c>
      <c r="F18" s="179">
        <v>6</v>
      </c>
      <c r="G18" s="178">
        <f>IF(E18=6,700*F18,IF(E18=9,F18*1000,F18*1200))</f>
        <v>7200</v>
      </c>
      <c r="H18" s="183" t="s">
        <v>293</v>
      </c>
      <c r="I18" s="183">
        <v>100</v>
      </c>
      <c r="J18" s="183">
        <f>I18*E18</f>
        <v>1200</v>
      </c>
      <c r="K18" s="182">
        <f>J18*1.33</f>
        <v>1596</v>
      </c>
    </row>
    <row r="19" spans="1:11" x14ac:dyDescent="0.25">
      <c r="A19" s="185" t="s">
        <v>261</v>
      </c>
      <c r="B19" s="178" t="s">
        <v>296</v>
      </c>
      <c r="C19" s="178" t="s">
        <v>257</v>
      </c>
      <c r="D19" s="180" t="s">
        <v>276</v>
      </c>
      <c r="E19" s="178">
        <v>12</v>
      </c>
      <c r="F19" s="179">
        <v>7</v>
      </c>
      <c r="G19" s="178">
        <f>IF(E19=6,700*F19,IF(E19=9,F19*1000,F19*1200))</f>
        <v>8400</v>
      </c>
      <c r="H19" s="183" t="s">
        <v>293</v>
      </c>
      <c r="I19" s="183">
        <v>100</v>
      </c>
      <c r="J19" s="183">
        <f>I19*E19</f>
        <v>1200</v>
      </c>
      <c r="K19" s="182">
        <f>J19*1.33</f>
        <v>1596</v>
      </c>
    </row>
    <row r="20" spans="1:11" x14ac:dyDescent="0.25">
      <c r="A20" s="185" t="s">
        <v>261</v>
      </c>
      <c r="B20" s="186" t="s">
        <v>295</v>
      </c>
      <c r="C20" s="178" t="s">
        <v>257</v>
      </c>
      <c r="D20" s="180" t="s">
        <v>278</v>
      </c>
      <c r="E20" s="178">
        <v>9</v>
      </c>
      <c r="G20" s="178">
        <f>IF(E20=6,700*F20,IF(E20=9,F20*1000,F20*1200))</f>
        <v>0</v>
      </c>
      <c r="H20" s="183" t="s">
        <v>293</v>
      </c>
      <c r="I20" s="183">
        <v>100</v>
      </c>
      <c r="J20" s="183">
        <f>I20*E20</f>
        <v>900</v>
      </c>
      <c r="K20" s="182">
        <f>J20*1.33</f>
        <v>1197</v>
      </c>
    </row>
    <row r="21" spans="1:11" x14ac:dyDescent="0.25">
      <c r="A21" s="185" t="s">
        <v>259</v>
      </c>
      <c r="B21" s="178" t="s">
        <v>277</v>
      </c>
      <c r="C21" s="178" t="s">
        <v>274</v>
      </c>
      <c r="D21" s="180" t="s">
        <v>278</v>
      </c>
      <c r="E21" s="178">
        <v>9</v>
      </c>
      <c r="F21" s="179">
        <v>7</v>
      </c>
      <c r="G21" s="178">
        <f>IF(E21=6,700*F21,IF(E21=9,F21*1000,F21*1200))</f>
        <v>7000</v>
      </c>
      <c r="H21" s="183" t="s">
        <v>293</v>
      </c>
      <c r="I21" s="183">
        <v>100</v>
      </c>
      <c r="J21" s="183">
        <f>I21*E21</f>
        <v>900</v>
      </c>
      <c r="K21" s="182">
        <f>J21*1.33</f>
        <v>1197</v>
      </c>
    </row>
    <row r="22" spans="1:11" x14ac:dyDescent="0.25">
      <c r="A22" s="185" t="s">
        <v>259</v>
      </c>
      <c r="B22" s="178" t="s">
        <v>294</v>
      </c>
      <c r="C22" s="178" t="s">
        <v>274</v>
      </c>
      <c r="D22" s="180" t="s">
        <v>276</v>
      </c>
      <c r="E22" s="178">
        <v>12</v>
      </c>
      <c r="F22" s="179">
        <v>6</v>
      </c>
      <c r="G22" s="178">
        <v>7500</v>
      </c>
      <c r="H22" s="183" t="s">
        <v>293</v>
      </c>
      <c r="I22" s="183">
        <v>100</v>
      </c>
      <c r="J22" s="183">
        <f>I22*E22</f>
        <v>1200</v>
      </c>
      <c r="K22" s="182">
        <f>J22*1.33</f>
        <v>1596</v>
      </c>
    </row>
    <row r="23" spans="1:11" x14ac:dyDescent="0.25">
      <c r="A23" s="185" t="s">
        <v>267</v>
      </c>
      <c r="B23" s="190" t="s">
        <v>292</v>
      </c>
      <c r="C23" s="178" t="s">
        <v>257</v>
      </c>
      <c r="D23" s="180" t="s">
        <v>276</v>
      </c>
      <c r="E23" s="178">
        <v>12</v>
      </c>
      <c r="F23" s="179">
        <v>7</v>
      </c>
      <c r="G23" s="178">
        <f>IF(E23=6,700*F23,IF(E23=9,F23*1000,F23*1200))</f>
        <v>8400</v>
      </c>
      <c r="H23" s="183" t="s">
        <v>287</v>
      </c>
      <c r="I23" s="183">
        <v>450</v>
      </c>
      <c r="J23" s="183">
        <f>I23*E23</f>
        <v>5400</v>
      </c>
      <c r="K23" s="182">
        <f>J23*1.33</f>
        <v>7182</v>
      </c>
    </row>
    <row r="24" spans="1:11" x14ac:dyDescent="0.25">
      <c r="A24" s="185" t="s">
        <v>265</v>
      </c>
      <c r="B24" s="178" t="s">
        <v>272</v>
      </c>
      <c r="C24" s="178" t="s">
        <v>257</v>
      </c>
      <c r="D24" s="180" t="s">
        <v>291</v>
      </c>
      <c r="E24" s="178">
        <v>12</v>
      </c>
      <c r="F24" s="179">
        <v>4</v>
      </c>
      <c r="G24" s="178">
        <f>IF(E24=6,700*F24,IF(E24=9,F24*1000,F24*1200))</f>
        <v>4800</v>
      </c>
      <c r="H24" s="183" t="s">
        <v>287</v>
      </c>
      <c r="I24" s="183">
        <v>450</v>
      </c>
      <c r="J24" s="183">
        <f>I24*E24</f>
        <v>5400</v>
      </c>
      <c r="K24" s="182">
        <f>J24*1.33</f>
        <v>7182</v>
      </c>
    </row>
    <row r="25" spans="1:11" x14ac:dyDescent="0.25">
      <c r="A25" s="185" t="s">
        <v>261</v>
      </c>
      <c r="B25" s="178" t="s">
        <v>290</v>
      </c>
      <c r="C25" s="178" t="s">
        <v>274</v>
      </c>
      <c r="D25" s="180" t="s">
        <v>288</v>
      </c>
      <c r="E25" s="178">
        <v>6</v>
      </c>
      <c r="F25" s="179">
        <v>7</v>
      </c>
      <c r="G25" s="178">
        <v>5000</v>
      </c>
      <c r="H25" s="183" t="s">
        <v>287</v>
      </c>
      <c r="I25" s="183">
        <v>450</v>
      </c>
      <c r="J25" s="183">
        <f>I25*E25</f>
        <v>2700</v>
      </c>
      <c r="K25" s="182">
        <f>J25*1.33</f>
        <v>3591</v>
      </c>
    </row>
    <row r="26" spans="1:11" x14ac:dyDescent="0.25">
      <c r="A26" s="185" t="s">
        <v>261</v>
      </c>
      <c r="B26" s="178" t="s">
        <v>289</v>
      </c>
      <c r="C26" s="178" t="s">
        <v>274</v>
      </c>
      <c r="D26" s="180" t="s">
        <v>288</v>
      </c>
      <c r="E26" s="178">
        <v>6</v>
      </c>
      <c r="F26" s="179">
        <v>7</v>
      </c>
      <c r="G26" s="178">
        <v>5000</v>
      </c>
      <c r="H26" s="183" t="s">
        <v>287</v>
      </c>
      <c r="I26" s="183">
        <v>450</v>
      </c>
      <c r="J26" s="183">
        <f>I26*E26</f>
        <v>2700</v>
      </c>
      <c r="K26" s="182">
        <f>J26*1.33</f>
        <v>3591</v>
      </c>
    </row>
    <row r="27" spans="1:11" x14ac:dyDescent="0.25">
      <c r="A27" s="185" t="s">
        <v>261</v>
      </c>
      <c r="B27" s="178" t="s">
        <v>286</v>
      </c>
      <c r="C27" s="178" t="s">
        <v>257</v>
      </c>
      <c r="D27" s="180" t="s">
        <v>285</v>
      </c>
      <c r="E27" s="178">
        <v>9</v>
      </c>
      <c r="F27" s="179">
        <v>8</v>
      </c>
      <c r="G27" s="178">
        <f>IF(E27=6,700*F27,IF(E27=9,F27*1000,F27*1200))</f>
        <v>8000</v>
      </c>
      <c r="H27" s="183" t="s">
        <v>284</v>
      </c>
      <c r="I27" s="183">
        <v>250</v>
      </c>
      <c r="J27" s="183">
        <f>I27*E27</f>
        <v>2250</v>
      </c>
      <c r="K27" s="182">
        <f>J27*1.33</f>
        <v>2992.5</v>
      </c>
    </row>
    <row r="28" spans="1:11" x14ac:dyDescent="0.25">
      <c r="A28" s="185" t="s">
        <v>267</v>
      </c>
      <c r="B28" s="178" t="s">
        <v>283</v>
      </c>
      <c r="C28" s="178" t="s">
        <v>257</v>
      </c>
      <c r="D28" s="180" t="s">
        <v>282</v>
      </c>
      <c r="E28" s="178">
        <v>12</v>
      </c>
      <c r="F28" s="179">
        <v>3</v>
      </c>
      <c r="G28" s="178">
        <f>IF(E28=6,700*F28,IF(E28=9,F28*1000,F28*1200))</f>
        <v>3600</v>
      </c>
      <c r="H28" s="183" t="s">
        <v>280</v>
      </c>
      <c r="I28" s="183">
        <v>300</v>
      </c>
      <c r="J28" s="183">
        <f>I28*E28</f>
        <v>3600</v>
      </c>
      <c r="K28" s="182">
        <f>J28*1.33</f>
        <v>4788</v>
      </c>
    </row>
    <row r="29" spans="1:11" x14ac:dyDescent="0.25">
      <c r="A29" s="185" t="s">
        <v>259</v>
      </c>
      <c r="B29" s="184" t="s">
        <v>270</v>
      </c>
      <c r="C29" s="178" t="s">
        <v>274</v>
      </c>
      <c r="D29" s="180" t="s">
        <v>281</v>
      </c>
      <c r="E29" s="178">
        <v>12</v>
      </c>
      <c r="F29" s="188">
        <v>6</v>
      </c>
      <c r="G29" s="178">
        <v>7500</v>
      </c>
      <c r="H29" s="183" t="s">
        <v>280</v>
      </c>
      <c r="I29" s="183">
        <v>300</v>
      </c>
      <c r="J29" s="183">
        <f>I29*E29</f>
        <v>3600</v>
      </c>
      <c r="K29" s="182">
        <f>J29*1.33</f>
        <v>4788</v>
      </c>
    </row>
    <row r="30" spans="1:11" x14ac:dyDescent="0.25">
      <c r="A30" s="185" t="s">
        <v>267</v>
      </c>
      <c r="B30" s="186" t="s">
        <v>279</v>
      </c>
      <c r="C30" s="178" t="s">
        <v>274</v>
      </c>
      <c r="D30" s="180" t="s">
        <v>278</v>
      </c>
      <c r="E30" s="178">
        <v>9</v>
      </c>
      <c r="F30" s="189">
        <v>5</v>
      </c>
      <c r="G30" s="178">
        <f>IF(E30=6,700*F30,IF(E30=9,F30*1000,F30*1200))</f>
        <v>5000</v>
      </c>
      <c r="H30" s="183" t="s">
        <v>268</v>
      </c>
      <c r="I30" s="183">
        <v>125</v>
      </c>
      <c r="J30" s="183">
        <f>I30*E30</f>
        <v>1125</v>
      </c>
      <c r="K30" s="182">
        <f>J30*1.33</f>
        <v>1496.25</v>
      </c>
    </row>
    <row r="31" spans="1:11" x14ac:dyDescent="0.25">
      <c r="A31" s="185" t="s">
        <v>267</v>
      </c>
      <c r="B31" s="178" t="s">
        <v>277</v>
      </c>
      <c r="C31" s="178" t="s">
        <v>274</v>
      </c>
      <c r="D31" s="180" t="s">
        <v>276</v>
      </c>
      <c r="E31" s="178">
        <v>9</v>
      </c>
      <c r="F31" s="179">
        <v>3</v>
      </c>
      <c r="G31" s="178">
        <v>1800</v>
      </c>
      <c r="H31" s="183" t="s">
        <v>268</v>
      </c>
      <c r="I31" s="183">
        <v>125</v>
      </c>
      <c r="J31" s="183">
        <f>I31*E31</f>
        <v>1125</v>
      </c>
      <c r="K31" s="182">
        <f>J31*1.33</f>
        <v>1496.25</v>
      </c>
    </row>
    <row r="32" spans="1:11" x14ac:dyDescent="0.25">
      <c r="A32" s="185" t="s">
        <v>265</v>
      </c>
      <c r="B32" s="178" t="s">
        <v>275</v>
      </c>
      <c r="C32" s="178" t="s">
        <v>274</v>
      </c>
      <c r="D32" s="180" t="s">
        <v>273</v>
      </c>
      <c r="E32" s="178">
        <v>18</v>
      </c>
      <c r="F32" s="179">
        <v>6</v>
      </c>
      <c r="G32" s="178">
        <v>5000</v>
      </c>
      <c r="H32" s="183" t="s">
        <v>268</v>
      </c>
      <c r="I32" s="183">
        <v>125</v>
      </c>
      <c r="J32" s="183">
        <f>I32*E32</f>
        <v>2250</v>
      </c>
      <c r="K32" s="182">
        <f>J32*1.33</f>
        <v>2992.5</v>
      </c>
    </row>
    <row r="33" spans="1:11" x14ac:dyDescent="0.25">
      <c r="A33" s="185" t="s">
        <v>265</v>
      </c>
      <c r="B33" s="178" t="s">
        <v>272</v>
      </c>
      <c r="C33" s="178" t="s">
        <v>257</v>
      </c>
      <c r="D33" s="180" t="s">
        <v>269</v>
      </c>
      <c r="E33" s="178">
        <v>12</v>
      </c>
      <c r="F33" s="179">
        <v>7</v>
      </c>
      <c r="G33" s="178">
        <f>IF(E33=6,700*F33,IF(E33=9,F33*1000,F33*1200))</f>
        <v>8400</v>
      </c>
      <c r="H33" s="183" t="s">
        <v>268</v>
      </c>
      <c r="I33" s="183">
        <v>125</v>
      </c>
      <c r="J33" s="183">
        <f>I33*E33</f>
        <v>1500</v>
      </c>
      <c r="K33" s="182">
        <f>J33*1.33</f>
        <v>1995</v>
      </c>
    </row>
    <row r="34" spans="1:11" x14ac:dyDescent="0.25">
      <c r="A34" s="185" t="s">
        <v>261</v>
      </c>
      <c r="B34" s="178" t="s">
        <v>271</v>
      </c>
      <c r="C34" s="178" t="s">
        <v>257</v>
      </c>
      <c r="D34" s="180" t="s">
        <v>256</v>
      </c>
      <c r="E34" s="178">
        <v>6</v>
      </c>
      <c r="F34" s="179">
        <v>3</v>
      </c>
      <c r="G34" s="178">
        <f>IF(E34=6,700*F34,IF(E34=9,F34*1000,F34*1200))</f>
        <v>2100</v>
      </c>
      <c r="H34" s="183" t="s">
        <v>268</v>
      </c>
      <c r="I34" s="183">
        <v>125</v>
      </c>
      <c r="J34" s="183">
        <f>I34*E34</f>
        <v>750</v>
      </c>
      <c r="K34" s="182">
        <f>J34*1.33</f>
        <v>997.5</v>
      </c>
    </row>
    <row r="35" spans="1:11" x14ac:dyDescent="0.25">
      <c r="A35" s="185" t="s">
        <v>259</v>
      </c>
      <c r="B35" s="184" t="s">
        <v>270</v>
      </c>
      <c r="C35" s="178" t="s">
        <v>257</v>
      </c>
      <c r="D35" s="180" t="s">
        <v>269</v>
      </c>
      <c r="E35" s="178">
        <v>12</v>
      </c>
      <c r="F35" s="179">
        <v>5</v>
      </c>
      <c r="G35" s="178">
        <f>IF(E35=6,700*F35,IF(E35=9,F35*1000,F35*1200))</f>
        <v>6000</v>
      </c>
      <c r="H35" s="183" t="s">
        <v>268</v>
      </c>
      <c r="I35" s="183">
        <v>125</v>
      </c>
      <c r="J35" s="183">
        <f>I35*E35</f>
        <v>1500</v>
      </c>
      <c r="K35" s="182">
        <f>J35*1.33</f>
        <v>1995</v>
      </c>
    </row>
    <row r="36" spans="1:11" x14ac:dyDescent="0.25">
      <c r="A36" s="185" t="s">
        <v>267</v>
      </c>
      <c r="B36" s="184" t="s">
        <v>258</v>
      </c>
      <c r="C36" s="178" t="s">
        <v>257</v>
      </c>
      <c r="D36" s="180" t="s">
        <v>256</v>
      </c>
      <c r="E36" s="178">
        <v>6</v>
      </c>
      <c r="F36" s="179">
        <v>7</v>
      </c>
      <c r="G36" s="178">
        <f>IF(E36=6,700*F36,IF(E36=9,F36*1000,F36*1200))</f>
        <v>4900</v>
      </c>
      <c r="H36" s="183" t="s">
        <v>255</v>
      </c>
      <c r="I36" s="183">
        <v>300</v>
      </c>
      <c r="J36" s="183">
        <f>I36*E36</f>
        <v>1800</v>
      </c>
      <c r="K36" s="182">
        <f>J36*1.33</f>
        <v>2394</v>
      </c>
    </row>
    <row r="37" spans="1:11" x14ac:dyDescent="0.25">
      <c r="A37" s="185" t="s">
        <v>267</v>
      </c>
      <c r="B37" s="178" t="s">
        <v>266</v>
      </c>
      <c r="C37" s="178" t="s">
        <v>257</v>
      </c>
      <c r="D37" s="180" t="s">
        <v>256</v>
      </c>
      <c r="E37" s="178">
        <v>6</v>
      </c>
      <c r="F37" s="179">
        <v>8</v>
      </c>
      <c r="G37" s="178">
        <f>IF(E37=6,700*F37,IF(E37=9,F37*1000,F37*1200))</f>
        <v>5600</v>
      </c>
      <c r="H37" s="183" t="s">
        <v>255</v>
      </c>
      <c r="I37" s="183">
        <v>300</v>
      </c>
      <c r="J37" s="183">
        <f>I37*E37</f>
        <v>1800</v>
      </c>
      <c r="K37" s="182">
        <f>J37*1.33</f>
        <v>2394</v>
      </c>
    </row>
    <row r="38" spans="1:11" x14ac:dyDescent="0.25">
      <c r="A38" s="185" t="s">
        <v>265</v>
      </c>
      <c r="B38" s="178" t="s">
        <v>264</v>
      </c>
      <c r="C38" s="178" t="s">
        <v>257</v>
      </c>
      <c r="D38" s="180" t="s">
        <v>256</v>
      </c>
      <c r="E38" s="178">
        <v>6</v>
      </c>
      <c r="F38" s="179">
        <v>6</v>
      </c>
      <c r="G38" s="178">
        <f>IF(E38=6,700*F38,IF(E38=9,F38*1000,F38*1200))</f>
        <v>4200</v>
      </c>
      <c r="H38" s="183" t="s">
        <v>255</v>
      </c>
      <c r="I38" s="183">
        <v>300</v>
      </c>
      <c r="J38" s="183">
        <f>I38*E38</f>
        <v>1800</v>
      </c>
      <c r="K38" s="182">
        <f>J38*1.33</f>
        <v>2394</v>
      </c>
    </row>
    <row r="39" spans="1:11" x14ac:dyDescent="0.25">
      <c r="A39" s="185" t="s">
        <v>261</v>
      </c>
      <c r="B39" s="184" t="s">
        <v>263</v>
      </c>
      <c r="C39" s="178" t="s">
        <v>257</v>
      </c>
      <c r="D39" s="180" t="s">
        <v>256</v>
      </c>
      <c r="E39" s="178">
        <v>6</v>
      </c>
      <c r="F39" s="179">
        <v>7</v>
      </c>
      <c r="G39" s="178">
        <f>IF(E39=6,700*F39,IF(E39=9,F39*1000,F39*1200))</f>
        <v>4900</v>
      </c>
      <c r="H39" s="183" t="s">
        <v>255</v>
      </c>
      <c r="I39" s="183">
        <v>300</v>
      </c>
      <c r="J39" s="183">
        <f>I39*E39</f>
        <v>1800</v>
      </c>
      <c r="K39" s="182">
        <f>J39*1.33</f>
        <v>2394</v>
      </c>
    </row>
    <row r="40" spans="1:11" x14ac:dyDescent="0.25">
      <c r="A40" s="185" t="s">
        <v>261</v>
      </c>
      <c r="B40" s="184" t="s">
        <v>263</v>
      </c>
      <c r="C40" s="178" t="s">
        <v>257</v>
      </c>
      <c r="D40" s="180" t="s">
        <v>256</v>
      </c>
      <c r="E40" s="178">
        <v>6</v>
      </c>
      <c r="F40" s="188">
        <v>7</v>
      </c>
      <c r="G40" s="178">
        <f>IF(E40=6,700*F40,IF(E40=9,F40*1000,F40*1200))</f>
        <v>4900</v>
      </c>
      <c r="H40" s="183" t="s">
        <v>255</v>
      </c>
      <c r="I40" s="183">
        <v>300</v>
      </c>
      <c r="J40" s="183">
        <f>I40*E40</f>
        <v>1800</v>
      </c>
      <c r="K40" s="182">
        <f>J40*1.33</f>
        <v>2394</v>
      </c>
    </row>
    <row r="41" spans="1:11" x14ac:dyDescent="0.25">
      <c r="A41" s="185" t="s">
        <v>261</v>
      </c>
      <c r="B41" s="187" t="s">
        <v>262</v>
      </c>
      <c r="C41" s="178" t="s">
        <v>257</v>
      </c>
      <c r="D41" s="180" t="s">
        <v>256</v>
      </c>
      <c r="E41" s="178">
        <v>6</v>
      </c>
      <c r="F41" s="179">
        <v>7</v>
      </c>
      <c r="G41" s="178">
        <f>IF(E41=6,700*F41,IF(E41=9,F41*1000,F41*1200))</f>
        <v>4900</v>
      </c>
      <c r="H41" s="183" t="s">
        <v>255</v>
      </c>
      <c r="I41" s="183">
        <v>300</v>
      </c>
      <c r="J41" s="183">
        <f>I41*E41</f>
        <v>1800</v>
      </c>
      <c r="K41" s="182">
        <f>J41*1.33</f>
        <v>2394</v>
      </c>
    </row>
    <row r="42" spans="1:11" x14ac:dyDescent="0.25">
      <c r="A42" s="185" t="s">
        <v>261</v>
      </c>
      <c r="B42" s="186" t="s">
        <v>260</v>
      </c>
      <c r="C42" s="178" t="s">
        <v>257</v>
      </c>
      <c r="D42" s="180" t="s">
        <v>256</v>
      </c>
      <c r="E42" s="178">
        <v>6</v>
      </c>
      <c r="F42" s="179">
        <v>6</v>
      </c>
      <c r="G42" s="178">
        <f>IF(E42=6,700*F42,IF(E42=9,F42*1000,F42*1200))</f>
        <v>4200</v>
      </c>
      <c r="H42" s="183" t="s">
        <v>255</v>
      </c>
      <c r="I42" s="183">
        <v>300</v>
      </c>
      <c r="J42" s="183">
        <f>I42*E42</f>
        <v>1800</v>
      </c>
      <c r="K42" s="182">
        <f>J42*1.33</f>
        <v>2394</v>
      </c>
    </row>
    <row r="43" spans="1:11" x14ac:dyDescent="0.25">
      <c r="A43" s="185" t="s">
        <v>259</v>
      </c>
      <c r="B43" s="184" t="s">
        <v>258</v>
      </c>
      <c r="C43" s="178" t="s">
        <v>257</v>
      </c>
      <c r="D43" s="180" t="s">
        <v>256</v>
      </c>
      <c r="E43" s="178">
        <v>6</v>
      </c>
      <c r="F43" s="179">
        <v>5</v>
      </c>
      <c r="G43" s="178">
        <f>IF(E43=6,700*F43,IF(E43=9,F43*1000,F43*1200))</f>
        <v>3500</v>
      </c>
      <c r="H43" s="183" t="s">
        <v>255</v>
      </c>
      <c r="I43" s="183">
        <v>300</v>
      </c>
      <c r="J43" s="183">
        <f>I43*E43</f>
        <v>1800</v>
      </c>
      <c r="K43" s="182">
        <f>J43*1.33</f>
        <v>2394</v>
      </c>
    </row>
    <row r="44" spans="1:11" x14ac:dyDescent="0.25">
      <c r="H44" s="181"/>
      <c r="I44" s="181"/>
      <c r="J44" s="181"/>
      <c r="K44" s="182"/>
    </row>
    <row r="45" spans="1:11" x14ac:dyDescent="0.25">
      <c r="H45" s="181"/>
      <c r="I45" s="181"/>
      <c r="J45" s="181"/>
      <c r="K45" s="182"/>
    </row>
    <row r="46" spans="1:11" x14ac:dyDescent="0.25">
      <c r="H46" s="181"/>
    </row>
    <row r="47" spans="1:11" x14ac:dyDescent="0.25">
      <c r="H47" s="181"/>
    </row>
    <row r="48" spans="1:11" x14ac:dyDescent="0.25">
      <c r="H48" s="181"/>
    </row>
    <row r="49" spans="8:8" x14ac:dyDescent="0.25">
      <c r="H49" s="181"/>
    </row>
    <row r="50" spans="8:8" x14ac:dyDescent="0.25">
      <c r="H50" s="181"/>
    </row>
    <row r="51" spans="8:8" x14ac:dyDescent="0.25">
      <c r="H51" s="181"/>
    </row>
    <row r="52" spans="8:8" x14ac:dyDescent="0.25">
      <c r="H52" s="181"/>
    </row>
    <row r="53" spans="8:8" x14ac:dyDescent="0.25">
      <c r="H53" s="181"/>
    </row>
    <row r="54" spans="8:8" x14ac:dyDescent="0.25">
      <c r="H54" s="181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0760C-32E7-48AC-ABF6-54ECCE8DE043}">
  <dimension ref="A1:B86"/>
  <sheetViews>
    <sheetView topLeftCell="A58" workbookViewId="0">
      <selection activeCell="D15" sqref="D15"/>
    </sheetView>
  </sheetViews>
  <sheetFormatPr defaultColWidth="9.109375" defaultRowHeight="12.6" x14ac:dyDescent="0.25"/>
  <cols>
    <col min="1" max="1" width="17.5546875" style="172" bestFit="1" customWidth="1"/>
    <col min="2" max="2" width="74.44140625" style="172" customWidth="1"/>
    <col min="3" max="3" width="22.33203125" style="172" bestFit="1" customWidth="1"/>
    <col min="4" max="16384" width="9.109375" style="172"/>
  </cols>
  <sheetData>
    <row r="1" spans="1:2" x14ac:dyDescent="0.25">
      <c r="A1" s="177" t="s">
        <v>254</v>
      </c>
      <c r="B1" s="176" t="s">
        <v>253</v>
      </c>
    </row>
    <row r="2" spans="1:2" x14ac:dyDescent="0.25">
      <c r="A2" s="175" t="s">
        <v>252</v>
      </c>
      <c r="B2" s="172" t="s">
        <v>251</v>
      </c>
    </row>
    <row r="3" spans="1:2" x14ac:dyDescent="0.25">
      <c r="A3" s="175" t="s">
        <v>250</v>
      </c>
      <c r="B3" s="172" t="s">
        <v>249</v>
      </c>
    </row>
    <row r="4" spans="1:2" x14ac:dyDescent="0.25">
      <c r="A4" s="175" t="s">
        <v>247</v>
      </c>
      <c r="B4" s="172" t="s">
        <v>248</v>
      </c>
    </row>
    <row r="5" spans="1:2" x14ac:dyDescent="0.25">
      <c r="A5" s="175" t="s">
        <v>247</v>
      </c>
      <c r="B5" s="172" t="s">
        <v>246</v>
      </c>
    </row>
    <row r="6" spans="1:2" x14ac:dyDescent="0.25">
      <c r="A6" s="175" t="s">
        <v>245</v>
      </c>
      <c r="B6" s="172" t="s">
        <v>244</v>
      </c>
    </row>
    <row r="7" spans="1:2" x14ac:dyDescent="0.25">
      <c r="A7" s="175" t="s">
        <v>242</v>
      </c>
      <c r="B7" s="172" t="s">
        <v>243</v>
      </c>
    </row>
    <row r="8" spans="1:2" x14ac:dyDescent="0.25">
      <c r="A8" s="175" t="s">
        <v>242</v>
      </c>
      <c r="B8" s="172" t="s">
        <v>241</v>
      </c>
    </row>
    <row r="9" spans="1:2" x14ac:dyDescent="0.25">
      <c r="A9" s="175" t="s">
        <v>240</v>
      </c>
      <c r="B9" s="172" t="s">
        <v>239</v>
      </c>
    </row>
    <row r="10" spans="1:2" x14ac:dyDescent="0.25">
      <c r="A10" s="175" t="s">
        <v>238</v>
      </c>
      <c r="B10" s="172" t="s">
        <v>237</v>
      </c>
    </row>
    <row r="11" spans="1:2" x14ac:dyDescent="0.25">
      <c r="A11" s="175" t="s">
        <v>236</v>
      </c>
      <c r="B11" s="172" t="s">
        <v>235</v>
      </c>
    </row>
    <row r="12" spans="1:2" x14ac:dyDescent="0.25">
      <c r="A12" s="175" t="s">
        <v>234</v>
      </c>
      <c r="B12" s="172" t="s">
        <v>233</v>
      </c>
    </row>
    <row r="13" spans="1:2" x14ac:dyDescent="0.25">
      <c r="A13" s="175" t="s">
        <v>231</v>
      </c>
      <c r="B13" s="172" t="s">
        <v>232</v>
      </c>
    </row>
    <row r="14" spans="1:2" x14ac:dyDescent="0.25">
      <c r="A14" s="175" t="s">
        <v>231</v>
      </c>
      <c r="B14" s="172" t="s">
        <v>230</v>
      </c>
    </row>
    <row r="15" spans="1:2" x14ac:dyDescent="0.25">
      <c r="A15" s="175" t="s">
        <v>229</v>
      </c>
      <c r="B15" s="172" t="s">
        <v>228</v>
      </c>
    </row>
    <row r="16" spans="1:2" x14ac:dyDescent="0.25">
      <c r="A16" s="175" t="s">
        <v>227</v>
      </c>
      <c r="B16" s="172" t="s">
        <v>226</v>
      </c>
    </row>
    <row r="17" spans="1:2" x14ac:dyDescent="0.25">
      <c r="A17" s="175" t="s">
        <v>225</v>
      </c>
      <c r="B17" s="172" t="s">
        <v>224</v>
      </c>
    </row>
    <row r="18" spans="1:2" ht="13.2" x14ac:dyDescent="0.25">
      <c r="A18" s="174" t="s">
        <v>222</v>
      </c>
      <c r="B18" s="172" t="s">
        <v>223</v>
      </c>
    </row>
    <row r="19" spans="1:2" ht="13.2" x14ac:dyDescent="0.25">
      <c r="A19" s="174" t="s">
        <v>222</v>
      </c>
      <c r="B19" s="172" t="s">
        <v>221</v>
      </c>
    </row>
    <row r="20" spans="1:2" ht="13.2" x14ac:dyDescent="0.25">
      <c r="A20" s="174" t="s">
        <v>220</v>
      </c>
      <c r="B20" s="172" t="s">
        <v>219</v>
      </c>
    </row>
    <row r="21" spans="1:2" x14ac:dyDescent="0.25">
      <c r="A21" s="175" t="s">
        <v>217</v>
      </c>
      <c r="B21" s="172" t="s">
        <v>218</v>
      </c>
    </row>
    <row r="22" spans="1:2" x14ac:dyDescent="0.25">
      <c r="A22" s="175" t="s">
        <v>217</v>
      </c>
      <c r="B22" s="172" t="s">
        <v>216</v>
      </c>
    </row>
    <row r="23" spans="1:2" x14ac:dyDescent="0.25">
      <c r="A23" s="175" t="s">
        <v>214</v>
      </c>
      <c r="B23" s="172" t="s">
        <v>215</v>
      </c>
    </row>
    <row r="24" spans="1:2" ht="13.2" x14ac:dyDescent="0.25">
      <c r="A24" s="174" t="s">
        <v>214</v>
      </c>
      <c r="B24" s="172" t="s">
        <v>213</v>
      </c>
    </row>
    <row r="25" spans="1:2" x14ac:dyDescent="0.25">
      <c r="A25" s="175" t="s">
        <v>212</v>
      </c>
      <c r="B25" s="172" t="s">
        <v>211</v>
      </c>
    </row>
    <row r="26" spans="1:2" x14ac:dyDescent="0.25">
      <c r="A26" s="175" t="s">
        <v>209</v>
      </c>
      <c r="B26" s="172" t="s">
        <v>210</v>
      </c>
    </row>
    <row r="27" spans="1:2" x14ac:dyDescent="0.25">
      <c r="A27" s="175" t="s">
        <v>209</v>
      </c>
      <c r="B27" s="172" t="s">
        <v>208</v>
      </c>
    </row>
    <row r="28" spans="1:2" ht="13.2" x14ac:dyDescent="0.25">
      <c r="A28" s="174" t="s">
        <v>206</v>
      </c>
      <c r="B28" s="172" t="s">
        <v>207</v>
      </c>
    </row>
    <row r="29" spans="1:2" ht="13.2" x14ac:dyDescent="0.25">
      <c r="A29" s="174" t="s">
        <v>206</v>
      </c>
      <c r="B29" s="172" t="s">
        <v>205</v>
      </c>
    </row>
    <row r="30" spans="1:2" ht="13.2" x14ac:dyDescent="0.25">
      <c r="A30" s="174" t="s">
        <v>202</v>
      </c>
      <c r="B30" s="172" t="s">
        <v>204</v>
      </c>
    </row>
    <row r="31" spans="1:2" x14ac:dyDescent="0.25">
      <c r="A31" s="175" t="s">
        <v>202</v>
      </c>
      <c r="B31" s="172" t="s">
        <v>203</v>
      </c>
    </row>
    <row r="32" spans="1:2" ht="13.2" x14ac:dyDescent="0.25">
      <c r="A32" s="174" t="s">
        <v>202</v>
      </c>
      <c r="B32" s="172" t="s">
        <v>201</v>
      </c>
    </row>
    <row r="33" spans="1:2" x14ac:dyDescent="0.25">
      <c r="A33" s="175" t="s">
        <v>200</v>
      </c>
      <c r="B33" s="172" t="s">
        <v>199</v>
      </c>
    </row>
    <row r="34" spans="1:2" x14ac:dyDescent="0.25">
      <c r="A34" s="175" t="s">
        <v>195</v>
      </c>
      <c r="B34" s="172" t="s">
        <v>198</v>
      </c>
    </row>
    <row r="35" spans="1:2" x14ac:dyDescent="0.25">
      <c r="A35" s="175" t="s">
        <v>195</v>
      </c>
      <c r="B35" s="172" t="s">
        <v>197</v>
      </c>
    </row>
    <row r="36" spans="1:2" ht="13.2" x14ac:dyDescent="0.25">
      <c r="A36" s="174" t="s">
        <v>195</v>
      </c>
      <c r="B36" s="172" t="s">
        <v>196</v>
      </c>
    </row>
    <row r="37" spans="1:2" ht="13.2" x14ac:dyDescent="0.25">
      <c r="A37" s="174" t="s">
        <v>195</v>
      </c>
      <c r="B37" s="172" t="s">
        <v>194</v>
      </c>
    </row>
    <row r="38" spans="1:2" x14ac:dyDescent="0.25">
      <c r="A38" s="175" t="s">
        <v>190</v>
      </c>
      <c r="B38" s="172" t="s">
        <v>193</v>
      </c>
    </row>
    <row r="39" spans="1:2" ht="13.2" x14ac:dyDescent="0.25">
      <c r="A39" s="174" t="s">
        <v>190</v>
      </c>
      <c r="B39" s="172" t="s">
        <v>192</v>
      </c>
    </row>
    <row r="40" spans="1:2" ht="13.2" x14ac:dyDescent="0.25">
      <c r="A40" s="174" t="s">
        <v>190</v>
      </c>
      <c r="B40" s="172" t="s">
        <v>191</v>
      </c>
    </row>
    <row r="41" spans="1:2" x14ac:dyDescent="0.25">
      <c r="A41" s="175" t="s">
        <v>190</v>
      </c>
      <c r="B41" s="172" t="s">
        <v>189</v>
      </c>
    </row>
    <row r="42" spans="1:2" x14ac:dyDescent="0.25">
      <c r="A42" s="175" t="s">
        <v>188</v>
      </c>
      <c r="B42" s="172" t="s">
        <v>187</v>
      </c>
    </row>
    <row r="43" spans="1:2" x14ac:dyDescent="0.25">
      <c r="A43" s="175" t="s">
        <v>186</v>
      </c>
      <c r="B43" s="172" t="s">
        <v>185</v>
      </c>
    </row>
    <row r="44" spans="1:2" ht="13.2" x14ac:dyDescent="0.25">
      <c r="A44" s="174" t="s">
        <v>184</v>
      </c>
      <c r="B44" s="172" t="s">
        <v>183</v>
      </c>
    </row>
    <row r="45" spans="1:2" ht="13.2" x14ac:dyDescent="0.25">
      <c r="A45" s="174" t="s">
        <v>181</v>
      </c>
      <c r="B45" s="172" t="s">
        <v>182</v>
      </c>
    </row>
    <row r="46" spans="1:2" ht="13.2" x14ac:dyDescent="0.25">
      <c r="A46" s="174" t="s">
        <v>181</v>
      </c>
      <c r="B46" s="172" t="s">
        <v>180</v>
      </c>
    </row>
    <row r="47" spans="1:2" ht="13.2" x14ac:dyDescent="0.25">
      <c r="A47" s="174" t="s">
        <v>178</v>
      </c>
      <c r="B47" s="172" t="s">
        <v>179</v>
      </c>
    </row>
    <row r="48" spans="1:2" ht="13.2" x14ac:dyDescent="0.25">
      <c r="A48" s="174" t="s">
        <v>178</v>
      </c>
      <c r="B48" s="172" t="s">
        <v>177</v>
      </c>
    </row>
    <row r="49" spans="1:2" ht="13.2" x14ac:dyDescent="0.25">
      <c r="A49" s="174" t="s">
        <v>176</v>
      </c>
      <c r="B49" s="172" t="s">
        <v>175</v>
      </c>
    </row>
    <row r="50" spans="1:2" ht="13.2" x14ac:dyDescent="0.25">
      <c r="A50" s="174" t="s">
        <v>173</v>
      </c>
      <c r="B50" s="172" t="s">
        <v>174</v>
      </c>
    </row>
    <row r="51" spans="1:2" ht="13.2" x14ac:dyDescent="0.25">
      <c r="A51" s="174" t="s">
        <v>173</v>
      </c>
      <c r="B51" s="172" t="s">
        <v>172</v>
      </c>
    </row>
    <row r="52" spans="1:2" x14ac:dyDescent="0.25">
      <c r="A52" s="175" t="s">
        <v>171</v>
      </c>
      <c r="B52" s="172" t="s">
        <v>170</v>
      </c>
    </row>
    <row r="53" spans="1:2" x14ac:dyDescent="0.25">
      <c r="A53" s="175" t="s">
        <v>169</v>
      </c>
      <c r="B53" s="172" t="s">
        <v>168</v>
      </c>
    </row>
    <row r="54" spans="1:2" x14ac:dyDescent="0.25">
      <c r="A54" s="175" t="s">
        <v>167</v>
      </c>
      <c r="B54" s="172" t="s">
        <v>166</v>
      </c>
    </row>
    <row r="55" spans="1:2" x14ac:dyDescent="0.25">
      <c r="A55" s="175" t="s">
        <v>165</v>
      </c>
      <c r="B55" s="172" t="s">
        <v>164</v>
      </c>
    </row>
    <row r="56" spans="1:2" x14ac:dyDescent="0.25">
      <c r="A56" s="175" t="s">
        <v>162</v>
      </c>
      <c r="B56" s="172" t="s">
        <v>163</v>
      </c>
    </row>
    <row r="57" spans="1:2" x14ac:dyDescent="0.25">
      <c r="A57" s="175" t="s">
        <v>162</v>
      </c>
      <c r="B57" s="172" t="s">
        <v>161</v>
      </c>
    </row>
    <row r="58" spans="1:2" x14ac:dyDescent="0.25">
      <c r="A58" s="175" t="s">
        <v>159</v>
      </c>
      <c r="B58" s="172" t="s">
        <v>160</v>
      </c>
    </row>
    <row r="59" spans="1:2" x14ac:dyDescent="0.25">
      <c r="A59" s="175" t="s">
        <v>159</v>
      </c>
      <c r="B59" s="172" t="s">
        <v>158</v>
      </c>
    </row>
    <row r="60" spans="1:2" ht="13.2" x14ac:dyDescent="0.25">
      <c r="A60" s="174" t="s">
        <v>157</v>
      </c>
      <c r="B60" s="172" t="s">
        <v>156</v>
      </c>
    </row>
    <row r="61" spans="1:2" ht="13.2" x14ac:dyDescent="0.25">
      <c r="A61" s="174" t="s">
        <v>155</v>
      </c>
      <c r="B61" s="172" t="s">
        <v>154</v>
      </c>
    </row>
    <row r="62" spans="1:2" ht="13.2" x14ac:dyDescent="0.25">
      <c r="A62" s="174" t="s">
        <v>152</v>
      </c>
      <c r="B62" s="172" t="s">
        <v>153</v>
      </c>
    </row>
    <row r="63" spans="1:2" ht="13.2" x14ac:dyDescent="0.25">
      <c r="A63" s="174" t="s">
        <v>152</v>
      </c>
      <c r="B63" s="172" t="s">
        <v>151</v>
      </c>
    </row>
    <row r="64" spans="1:2" x14ac:dyDescent="0.25">
      <c r="A64" s="175" t="s">
        <v>146</v>
      </c>
      <c r="B64" s="172" t="s">
        <v>150</v>
      </c>
    </row>
    <row r="65" spans="1:2" x14ac:dyDescent="0.25">
      <c r="A65" s="175" t="s">
        <v>146</v>
      </c>
      <c r="B65" s="172" t="s">
        <v>149</v>
      </c>
    </row>
    <row r="66" spans="1:2" x14ac:dyDescent="0.25">
      <c r="A66" s="175" t="s">
        <v>146</v>
      </c>
      <c r="B66" s="172" t="s">
        <v>148</v>
      </c>
    </row>
    <row r="67" spans="1:2" ht="13.2" x14ac:dyDescent="0.25">
      <c r="A67" s="174" t="s">
        <v>146</v>
      </c>
      <c r="B67" s="172" t="s">
        <v>147</v>
      </c>
    </row>
    <row r="68" spans="1:2" ht="13.2" x14ac:dyDescent="0.25">
      <c r="A68" s="174" t="s">
        <v>146</v>
      </c>
      <c r="B68" s="172" t="s">
        <v>145</v>
      </c>
    </row>
    <row r="69" spans="1:2" ht="13.2" x14ac:dyDescent="0.25">
      <c r="A69" s="174" t="s">
        <v>143</v>
      </c>
      <c r="B69" s="172" t="s">
        <v>144</v>
      </c>
    </row>
    <row r="70" spans="1:2" ht="13.2" x14ac:dyDescent="0.25">
      <c r="A70" s="174" t="s">
        <v>143</v>
      </c>
      <c r="B70" s="172" t="s">
        <v>142</v>
      </c>
    </row>
    <row r="71" spans="1:2" x14ac:dyDescent="0.25">
      <c r="A71" s="175" t="s">
        <v>141</v>
      </c>
      <c r="B71" s="172" t="s">
        <v>140</v>
      </c>
    </row>
    <row r="72" spans="1:2" x14ac:dyDescent="0.25">
      <c r="A72" s="175" t="s">
        <v>138</v>
      </c>
      <c r="B72" s="172" t="s">
        <v>139</v>
      </c>
    </row>
    <row r="73" spans="1:2" x14ac:dyDescent="0.25">
      <c r="A73" s="175" t="s">
        <v>138</v>
      </c>
      <c r="B73" s="172" t="s">
        <v>137</v>
      </c>
    </row>
    <row r="74" spans="1:2" ht="13.2" x14ac:dyDescent="0.25">
      <c r="A74" s="174" t="s">
        <v>135</v>
      </c>
      <c r="B74" s="172" t="s">
        <v>136</v>
      </c>
    </row>
    <row r="75" spans="1:2" x14ac:dyDescent="0.25">
      <c r="A75" s="175" t="s">
        <v>135</v>
      </c>
      <c r="B75" s="172" t="s">
        <v>134</v>
      </c>
    </row>
    <row r="76" spans="1:2" ht="13.2" x14ac:dyDescent="0.25">
      <c r="A76" s="174" t="s">
        <v>132</v>
      </c>
      <c r="B76" s="172" t="s">
        <v>133</v>
      </c>
    </row>
    <row r="77" spans="1:2" x14ac:dyDescent="0.25">
      <c r="A77" s="175" t="s">
        <v>132</v>
      </c>
      <c r="B77" s="172" t="s">
        <v>131</v>
      </c>
    </row>
    <row r="78" spans="1:2" ht="13.2" x14ac:dyDescent="0.25">
      <c r="A78" s="174" t="s">
        <v>130</v>
      </c>
      <c r="B78" s="172" t="s">
        <v>129</v>
      </c>
    </row>
    <row r="79" spans="1:2" ht="13.2" x14ac:dyDescent="0.25">
      <c r="A79" s="174" t="s">
        <v>127</v>
      </c>
      <c r="B79" s="172" t="s">
        <v>128</v>
      </c>
    </row>
    <row r="80" spans="1:2" ht="13.2" x14ac:dyDescent="0.25">
      <c r="A80" s="174" t="s">
        <v>127</v>
      </c>
      <c r="B80" s="172" t="s">
        <v>126</v>
      </c>
    </row>
    <row r="81" spans="1:2" ht="13.2" x14ac:dyDescent="0.25">
      <c r="A81" s="174" t="s">
        <v>125</v>
      </c>
      <c r="B81" s="172" t="s">
        <v>124</v>
      </c>
    </row>
    <row r="82" spans="1:2" ht="13.2" x14ac:dyDescent="0.25">
      <c r="A82" s="174" t="s">
        <v>122</v>
      </c>
      <c r="B82" s="172" t="s">
        <v>123</v>
      </c>
    </row>
    <row r="83" spans="1:2" ht="13.2" x14ac:dyDescent="0.25">
      <c r="A83" s="174" t="s">
        <v>122</v>
      </c>
      <c r="B83" s="172" t="s">
        <v>121</v>
      </c>
    </row>
    <row r="84" spans="1:2" ht="13.2" x14ac:dyDescent="0.25">
      <c r="A84" s="174" t="s">
        <v>120</v>
      </c>
      <c r="B84" s="172" t="s">
        <v>119</v>
      </c>
    </row>
    <row r="85" spans="1:2" ht="13.2" x14ac:dyDescent="0.25">
      <c r="A85" s="174" t="s">
        <v>117</v>
      </c>
      <c r="B85" s="172" t="s">
        <v>118</v>
      </c>
    </row>
    <row r="86" spans="1:2" ht="13.8" thickBot="1" x14ac:dyDescent="0.3">
      <c r="A86" s="173" t="s">
        <v>117</v>
      </c>
      <c r="B86" s="172" t="s">
        <v>116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Suht_ja_Abs</vt:lpstr>
      <vt:lpstr>Sega1</vt:lpstr>
      <vt:lpstr>Sega2</vt:lpstr>
      <vt:lpstr>Taltech1</vt:lpstr>
      <vt:lpstr>aeg</vt:lpstr>
      <vt:lpstr>SIf_CIF</vt:lpstr>
      <vt:lpstr>SIF_CIF1</vt:lpstr>
      <vt:lpstr>Harjutus</vt:lpstr>
      <vt:lpstr>   </vt:lpstr>
      <vt:lpstr>DATABASE</vt:lpstr>
      <vt:lpstr>Halb2</vt:lpstr>
      <vt:lpstr>Halb1</vt:lpstr>
      <vt:lpstr>Aruanne</vt:lpstr>
      <vt:lpstr>TRIM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2026-01-22T13:42:57Z</dcterms:created>
  <dcterms:modified xsi:type="dcterms:W3CDTF">2026-01-22T15:27:47Z</dcterms:modified>
</cp:coreProperties>
</file>