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3.xml" ContentType="application/vnd.openxmlformats-officedocument.drawing+xml"/>
  <Override PartName="/xl/charts/chart4.xml" ContentType="application/vnd.openxmlformats-officedocument.drawingml.chart+xml"/>
  <Override PartName="/xl/drawings/drawing4.xml" ContentType="application/vnd.openxmlformats-officedocument.drawingml.chartshapes+xml"/>
  <Override PartName="/xl/drawings/drawing5.xml" ContentType="application/vnd.openxmlformats-officedocument.drawing+xml"/>
  <Override PartName="/xl/embeddings/oleObject1.bin" ContentType="application/vnd.openxmlformats-officedocument.oleObject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drawings/drawing7.xml" ContentType="application/vnd.openxmlformats-officedocument.drawing+xml"/>
  <Override PartName="/xl/charts/chart7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Tund7\"/>
    </mc:Choice>
  </mc:AlternateContent>
  <bookViews>
    <workbookView xWindow="-12" yWindow="-12" windowWidth="12600" windowHeight="13728" tabRatio="702"/>
  </bookViews>
  <sheets>
    <sheet name="1" sheetId="2" r:id="rId1"/>
    <sheet name="2" sheetId="3" r:id="rId2"/>
    <sheet name="3" sheetId="4" r:id="rId3"/>
    <sheet name="4" sheetId="5" r:id="rId4"/>
    <sheet name="5" sheetId="6" r:id="rId5"/>
    <sheet name="6" sheetId="7" r:id="rId6"/>
  </sheets>
  <definedNames>
    <definedName name="_xlnm.Database">'2'!$B$7:$F$14</definedName>
    <definedName name="fim">'1'!$B$13</definedName>
    <definedName name="hind">'2'!$B$3</definedName>
    <definedName name="kp">'6'!$D$6</definedName>
    <definedName name="mp">'6'!#REF!</definedName>
    <definedName name="mv">'6'!$D$4</definedName>
    <definedName name="Müügisummad">'3'!$A$14:$E$18</definedName>
    <definedName name="sek">'1'!$B$14</definedName>
    <definedName name="sm">'6'!$D$5</definedName>
    <definedName name="Tk">'6'!$D$5</definedName>
    <definedName name="tm">'6'!$D$3</definedName>
    <definedName name="usd" localSheetId="2">'3'!$B$1</definedName>
    <definedName name="usd">'1'!$B$12</definedName>
  </definedNames>
  <calcPr calcId="162913"/>
</workbook>
</file>

<file path=xl/calcChain.xml><?xml version="1.0" encoding="utf-8"?>
<calcChain xmlns="http://schemas.openxmlformats.org/spreadsheetml/2006/main">
  <c r="I9" i="7" l="1"/>
  <c r="K9" i="7" s="1"/>
  <c r="J9" i="7" s="1"/>
  <c r="M9" i="7" s="1"/>
  <c r="I10" i="7"/>
  <c r="K10" i="7" s="1"/>
  <c r="J10" i="7" s="1"/>
  <c r="M10" i="7" s="1"/>
  <c r="I11" i="7"/>
  <c r="K11" i="7" s="1"/>
  <c r="J11" i="7" s="1"/>
  <c r="M11" i="7" s="1"/>
  <c r="I12" i="7"/>
  <c r="K12" i="7" s="1"/>
  <c r="J12" i="7" s="1"/>
  <c r="M12" i="7" s="1"/>
  <c r="I13" i="7"/>
  <c r="J13" i="7"/>
  <c r="K13" i="7"/>
  <c r="M13" i="7"/>
  <c r="I14" i="7"/>
  <c r="K14" i="7"/>
  <c r="J14" i="7"/>
  <c r="M14" i="7"/>
  <c r="I15" i="7"/>
  <c r="K15" i="7"/>
  <c r="J15" i="7"/>
  <c r="M15" i="7"/>
  <c r="I16" i="7"/>
  <c r="K16" i="7"/>
  <c r="J16" i="7"/>
  <c r="M16" i="7"/>
  <c r="I17" i="7"/>
  <c r="K17" i="7"/>
  <c r="J17" i="7"/>
  <c r="M17" i="7"/>
  <c r="C8" i="2"/>
  <c r="G8" i="2"/>
  <c r="C9" i="2"/>
  <c r="F9" i="2" s="1"/>
  <c r="G9" i="2"/>
  <c r="C6" i="2"/>
  <c r="G6" i="2"/>
  <c r="C7" i="2"/>
  <c r="G7" i="2" s="1"/>
  <c r="F7" i="2"/>
  <c r="F8" i="2"/>
  <c r="E6" i="2"/>
  <c r="E7" i="2"/>
  <c r="F6" i="2"/>
  <c r="E8" i="2"/>
  <c r="E9" i="2"/>
  <c r="F8" i="3"/>
  <c r="G8" i="3"/>
  <c r="H8" i="3"/>
  <c r="F9" i="3"/>
  <c r="G9" i="3" s="1"/>
  <c r="F10" i="3"/>
  <c r="G10" i="3"/>
  <c r="H10" i="3" s="1"/>
  <c r="F11" i="3"/>
  <c r="G11" i="3"/>
  <c r="H11" i="3"/>
  <c r="F7" i="3"/>
  <c r="G7" i="3"/>
  <c r="H7" i="3" s="1"/>
  <c r="C12" i="3"/>
  <c r="D12" i="3"/>
  <c r="E12" i="3"/>
  <c r="B12" i="3"/>
  <c r="F8" i="4"/>
  <c r="H8" i="4" s="1"/>
  <c r="B17" i="4"/>
  <c r="F6" i="4"/>
  <c r="H6" i="4"/>
  <c r="F7" i="4"/>
  <c r="A16" i="4" s="1"/>
  <c r="H7" i="4"/>
  <c r="F9" i="4"/>
  <c r="G9" i="4" s="1"/>
  <c r="H9" i="4"/>
  <c r="F5" i="4"/>
  <c r="H5" i="4" s="1"/>
  <c r="G6" i="4"/>
  <c r="G7" i="4"/>
  <c r="G8" i="4"/>
  <c r="A15" i="4"/>
  <c r="A18" i="4"/>
  <c r="B14" i="4"/>
  <c r="B15" i="4"/>
  <c r="B18" i="4"/>
  <c r="D15" i="4"/>
  <c r="D16" i="4"/>
  <c r="D17" i="4"/>
  <c r="D18" i="4"/>
  <c r="D14" i="4"/>
  <c r="E6" i="5"/>
  <c r="E7" i="5"/>
  <c r="E8" i="5"/>
  <c r="E9" i="5"/>
  <c r="E10" i="5"/>
  <c r="E5" i="5"/>
  <c r="A12" i="5"/>
  <c r="A14" i="5"/>
  <c r="A15" i="5"/>
  <c r="A13" i="5"/>
  <c r="H6" i="5"/>
  <c r="H7" i="5"/>
  <c r="H8" i="5"/>
  <c r="H9" i="5"/>
  <c r="H10" i="5"/>
  <c r="H5" i="5"/>
  <c r="D3" i="6"/>
  <c r="D4" i="6"/>
  <c r="D5" i="6"/>
  <c r="D6" i="6"/>
  <c r="D7" i="6"/>
  <c r="D8" i="6"/>
  <c r="D9" i="6"/>
  <c r="D10" i="6"/>
  <c r="D11" i="6"/>
  <c r="D2" i="6"/>
  <c r="H9" i="3" l="1"/>
  <c r="G12" i="3"/>
  <c r="H12" i="3" s="1"/>
  <c r="A14" i="4"/>
  <c r="B16" i="4"/>
  <c r="A17" i="4"/>
  <c r="G5" i="4"/>
  <c r="F12" i="3"/>
</calcChain>
</file>

<file path=xl/sharedStrings.xml><?xml version="1.0" encoding="utf-8"?>
<sst xmlns="http://schemas.openxmlformats.org/spreadsheetml/2006/main" count="145" uniqueCount="108">
  <si>
    <t>Staatus</t>
  </si>
  <si>
    <t>Kivi</t>
  </si>
  <si>
    <t>Esimene harjutus</t>
  </si>
  <si>
    <t>Käive</t>
  </si>
  <si>
    <t>Hind</t>
  </si>
  <si>
    <t>TK Hind (KR)</t>
  </si>
  <si>
    <t>Läbimüük (TK)</t>
  </si>
  <si>
    <t>USD</t>
  </si>
  <si>
    <t>Fim</t>
  </si>
  <si>
    <t>SEK</t>
  </si>
  <si>
    <t>Fanta</t>
  </si>
  <si>
    <t>Pepsi Cola</t>
  </si>
  <si>
    <t>Coca Cola</t>
  </si>
  <si>
    <t>Sprite</t>
  </si>
  <si>
    <t>k.m</t>
  </si>
  <si>
    <t>FIM</t>
  </si>
  <si>
    <t>Müügitulemused</t>
  </si>
  <si>
    <t>tk hind =</t>
  </si>
  <si>
    <t>1 USD =</t>
  </si>
  <si>
    <t>Müügimees</t>
  </si>
  <si>
    <t>KOKKU (TK)</t>
  </si>
  <si>
    <t>tulemus (USD)</t>
  </si>
  <si>
    <t>palk</t>
  </si>
  <si>
    <t>Aas</t>
  </si>
  <si>
    <t>Aav</t>
  </si>
  <si>
    <t>Nurm</t>
  </si>
  <si>
    <t>Puu</t>
  </si>
  <si>
    <t>Kuusk</t>
  </si>
  <si>
    <t>Kokku</t>
  </si>
  <si>
    <t xml:space="preserve">Müüdud kaubad ja kogused </t>
  </si>
  <si>
    <t>Müüja eesnimi</t>
  </si>
  <si>
    <t>Müüja perekonnanimi</t>
  </si>
  <si>
    <t>Kaup</t>
  </si>
  <si>
    <t>Alghind (käibemaksuta)</t>
  </si>
  <si>
    <t>JH</t>
  </si>
  <si>
    <t>Lõpphind (Käibemaksuga)</t>
  </si>
  <si>
    <t>Lõpphind USD</t>
  </si>
  <si>
    <t>Lõpphind FIM</t>
  </si>
  <si>
    <t>Märts</t>
  </si>
  <si>
    <t>April</t>
  </si>
  <si>
    <t>Aadu</t>
  </si>
  <si>
    <t>XA-1</t>
  </si>
  <si>
    <t>Alla</t>
  </si>
  <si>
    <t>Tamm</t>
  </si>
  <si>
    <t>XY-45</t>
  </si>
  <si>
    <t>Juku</t>
  </si>
  <si>
    <t>Haab</t>
  </si>
  <si>
    <t>XC-6</t>
  </si>
  <si>
    <t>Vadim</t>
  </si>
  <si>
    <t>Vaher</t>
  </si>
  <si>
    <t>XZ-4</t>
  </si>
  <si>
    <t>Vera</t>
  </si>
  <si>
    <t>Kastan</t>
  </si>
  <si>
    <t>XX-2</t>
  </si>
  <si>
    <t>Müügisummad</t>
  </si>
  <si>
    <t>Muutus</t>
  </si>
  <si>
    <t>Müüja nimi</t>
  </si>
  <si>
    <t>Üliõpilaste testid</t>
  </si>
  <si>
    <t>Üliõpilane</t>
  </si>
  <si>
    <t>Test1</t>
  </si>
  <si>
    <t>Test2</t>
  </si>
  <si>
    <t>Test3</t>
  </si>
  <si>
    <t>keskmine</t>
  </si>
  <si>
    <t>Põhjuseta puudumised</t>
  </si>
  <si>
    <t>Sooritanud/ Läbi kukkunud</t>
  </si>
  <si>
    <t>Kask</t>
  </si>
  <si>
    <t>Mänd</t>
  </si>
  <si>
    <t>Pärn</t>
  </si>
  <si>
    <t>+</t>
  </si>
  <si>
    <t>-</t>
  </si>
  <si>
    <t>poliitik 1</t>
  </si>
  <si>
    <t>poliitik 2</t>
  </si>
  <si>
    <t>poliitik 3</t>
  </si>
  <si>
    <t>poliitik 4</t>
  </si>
  <si>
    <t>poliitik 5</t>
  </si>
  <si>
    <t>poliitik 6</t>
  </si>
  <si>
    <t>poliitik 7</t>
  </si>
  <si>
    <t>poliitik 8</t>
  </si>
  <si>
    <t>poliitik 9</t>
  </si>
  <si>
    <t>poliitik 10</t>
  </si>
  <si>
    <t>Palgaarvestus</t>
  </si>
  <si>
    <t>Tulumaks</t>
  </si>
  <si>
    <t>Maksuvaba</t>
  </si>
  <si>
    <t>Töötuskindlustus</t>
  </si>
  <si>
    <t>Kogumispension</t>
  </si>
  <si>
    <t>Hallil taustal olevad lahtrid on arvutatavad</t>
  </si>
  <si>
    <t>Perenimi</t>
  </si>
  <si>
    <t>Eesnimi</t>
  </si>
  <si>
    <t>Palk</t>
  </si>
  <si>
    <t>Preemia</t>
  </si>
  <si>
    <t>Muu tasu</t>
  </si>
  <si>
    <t>Tasu kokku</t>
  </si>
  <si>
    <t>Töötus- kindlustus</t>
  </si>
  <si>
    <t>Pension</t>
  </si>
  <si>
    <t>Kätte</t>
  </si>
  <si>
    <t>PK</t>
  </si>
  <si>
    <t>X</t>
  </si>
  <si>
    <t>Eedi</t>
  </si>
  <si>
    <t>KK</t>
  </si>
  <si>
    <t>Aare</t>
  </si>
  <si>
    <t>Maali</t>
  </si>
  <si>
    <t>Kalle</t>
  </si>
  <si>
    <t>Margus</t>
  </si>
  <si>
    <t>Mare</t>
  </si>
  <si>
    <t>Sõnajalg</t>
  </si>
  <si>
    <t xml:space="preserve">Torim </t>
  </si>
  <si>
    <t>Eve</t>
  </si>
  <si>
    <t>Diagrammil on võrreldud põhipalka ja kättesaadavat summat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</si>
</sst>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64" formatCode="0.00\ &quot;kr&quot;"/>
    <numFmt numFmtId="165" formatCode="0.00\ &quot;USD&quot;"/>
    <numFmt numFmtId="166" formatCode="#\ ##0.00\ \k\r"/>
    <numFmt numFmtId="167" formatCode="#\ ##0.00&quot; usd&quot;"/>
    <numFmt numFmtId="168" formatCode="#\ ##0.00&quot; fim&quot;"/>
    <numFmt numFmtId="169" formatCode="0.0%"/>
  </numFmts>
  <fonts count="47" x14ac:knownFonts="1">
    <font>
      <sz val="10"/>
      <name val="Arial"/>
      <charset val="186"/>
    </font>
    <font>
      <b/>
      <sz val="10"/>
      <name val="Arial"/>
      <charset val="186"/>
    </font>
    <font>
      <sz val="10"/>
      <name val="Arial"/>
      <charset val="186"/>
    </font>
    <font>
      <sz val="20"/>
      <name val="Arial"/>
      <family val="2"/>
    </font>
    <font>
      <b/>
      <sz val="16"/>
      <name val="Arial"/>
      <charset val="186"/>
    </font>
    <font>
      <sz val="16"/>
      <name val="Arial"/>
      <charset val="186"/>
    </font>
    <font>
      <b/>
      <sz val="16"/>
      <name val="Arial"/>
      <family val="2"/>
      <charset val="186"/>
    </font>
    <font>
      <sz val="10"/>
      <name val="MS Sans Serif"/>
    </font>
    <font>
      <b/>
      <sz val="24"/>
      <color indexed="9"/>
      <name val="MS Sans Serif"/>
    </font>
    <font>
      <sz val="10"/>
      <color indexed="9"/>
      <name val="MS Sans Serif"/>
      <family val="2"/>
    </font>
    <font>
      <sz val="18"/>
      <color indexed="9"/>
      <name val="MS Sans Serif"/>
      <family val="2"/>
    </font>
    <font>
      <b/>
      <sz val="18"/>
      <name val="MS Sans Serif"/>
      <family val="2"/>
    </font>
    <font>
      <sz val="18"/>
      <name val="MS Sans Serif"/>
      <family val="2"/>
    </font>
    <font>
      <b/>
      <sz val="18"/>
      <color indexed="9"/>
      <name val="MS Sans Serif"/>
      <family val="2"/>
    </font>
    <font>
      <sz val="8"/>
      <name val="Arial"/>
    </font>
    <font>
      <sz val="10"/>
      <name val="Arial"/>
    </font>
    <font>
      <sz val="10"/>
      <color indexed="9"/>
      <name val="Arial"/>
      <family val="2"/>
    </font>
    <font>
      <sz val="10"/>
      <color indexed="9"/>
      <name val="Arial"/>
    </font>
    <font>
      <sz val="10"/>
      <color indexed="9"/>
      <name val="MS Sans Serif"/>
    </font>
    <font>
      <b/>
      <sz val="10"/>
      <name val="MS Sans Serif"/>
    </font>
    <font>
      <sz val="8"/>
      <name val="Arial"/>
      <charset val="186"/>
    </font>
    <font>
      <i/>
      <u/>
      <sz val="26"/>
      <name val="Arial"/>
      <family val="2"/>
      <charset val="186"/>
    </font>
    <font>
      <sz val="18"/>
      <name val="Arial"/>
      <family val="2"/>
      <charset val="186"/>
    </font>
    <font>
      <sz val="8"/>
      <name val="Arial"/>
      <family val="2"/>
      <charset val="186"/>
    </font>
    <font>
      <sz val="11"/>
      <color indexed="8"/>
      <name val="Calibri"/>
      <family val="2"/>
      <charset val="186"/>
    </font>
    <font>
      <sz val="11"/>
      <color indexed="9"/>
      <name val="Calibri"/>
      <family val="2"/>
      <charset val="186"/>
    </font>
    <font>
      <sz val="11"/>
      <color indexed="20"/>
      <name val="Calibri"/>
      <family val="2"/>
      <charset val="186"/>
    </font>
    <font>
      <b/>
      <sz val="11"/>
      <color indexed="52"/>
      <name val="Calibri"/>
      <family val="2"/>
      <charset val="186"/>
    </font>
    <font>
      <b/>
      <sz val="11"/>
      <color indexed="9"/>
      <name val="Calibri"/>
      <family val="2"/>
      <charset val="186"/>
    </font>
    <font>
      <i/>
      <sz val="11"/>
      <color indexed="23"/>
      <name val="Calibri"/>
      <family val="2"/>
      <charset val="186"/>
    </font>
    <font>
      <sz val="11"/>
      <color indexed="17"/>
      <name val="Calibri"/>
      <family val="2"/>
      <charset val="186"/>
    </font>
    <font>
      <b/>
      <sz val="15"/>
      <color indexed="56"/>
      <name val="Calibri"/>
      <family val="2"/>
      <charset val="186"/>
    </font>
    <font>
      <b/>
      <sz val="13"/>
      <color indexed="56"/>
      <name val="Calibri"/>
      <family val="2"/>
      <charset val="186"/>
    </font>
    <font>
      <b/>
      <sz val="11"/>
      <color indexed="56"/>
      <name val="Calibri"/>
      <family val="2"/>
      <charset val="186"/>
    </font>
    <font>
      <sz val="11"/>
      <color indexed="62"/>
      <name val="Calibri"/>
      <family val="2"/>
      <charset val="186"/>
    </font>
    <font>
      <sz val="11"/>
      <color indexed="52"/>
      <name val="Calibri"/>
      <family val="2"/>
      <charset val="186"/>
    </font>
    <font>
      <sz val="11"/>
      <color indexed="60"/>
      <name val="Calibri"/>
      <family val="2"/>
      <charset val="186"/>
    </font>
    <font>
      <sz val="10"/>
      <name val="Arial"/>
      <family val="2"/>
    </font>
    <font>
      <b/>
      <sz val="11"/>
      <color indexed="63"/>
      <name val="Calibri"/>
      <family val="2"/>
      <charset val="186"/>
    </font>
    <font>
      <b/>
      <sz val="18"/>
      <color indexed="56"/>
      <name val="Cambria"/>
      <family val="2"/>
      <charset val="186"/>
    </font>
    <font>
      <b/>
      <sz val="11"/>
      <color indexed="8"/>
      <name val="Calibri"/>
      <family val="2"/>
      <charset val="186"/>
    </font>
    <font>
      <sz val="11"/>
      <color indexed="10"/>
      <name val="Calibri"/>
      <family val="2"/>
      <charset val="186"/>
    </font>
    <font>
      <sz val="13.5"/>
      <name val="Arial"/>
      <family val="2"/>
    </font>
    <font>
      <b/>
      <i/>
      <u/>
      <sz val="22"/>
      <color indexed="9"/>
      <name val="Arial"/>
      <family val="2"/>
      <charset val="186"/>
    </font>
    <font>
      <sz val="10"/>
      <color indexed="9"/>
      <name val="MS Sans Serif"/>
      <family val="2"/>
      <charset val="186"/>
    </font>
    <font>
      <sz val="7"/>
      <name val="Arial"/>
      <family val="2"/>
      <charset val="186"/>
    </font>
    <font>
      <b/>
      <sz val="13.5"/>
      <color indexed="9"/>
      <name val="MS Sans Serif"/>
      <family val="2"/>
    </font>
  </fonts>
  <fills count="30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13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</fills>
  <borders count="6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9"/>
      </right>
      <top style="medium">
        <color indexed="64"/>
      </top>
      <bottom style="medium">
        <color indexed="64"/>
      </bottom>
      <diagonal/>
    </border>
    <border>
      <left style="thin">
        <color indexed="9"/>
      </left>
      <right style="thin">
        <color indexed="9"/>
      </right>
      <top style="medium">
        <color indexed="64"/>
      </top>
      <bottom style="medium">
        <color indexed="64"/>
      </bottom>
      <diagonal/>
    </border>
    <border>
      <left style="thin">
        <color indexed="9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double">
        <color indexed="64"/>
      </right>
      <top style="double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double">
        <color indexed="55"/>
      </left>
      <right style="double">
        <color indexed="55"/>
      </right>
      <top style="double">
        <color indexed="55"/>
      </top>
      <bottom style="double">
        <color indexed="55"/>
      </bottom>
      <diagonal/>
    </border>
    <border>
      <left style="double">
        <color indexed="64"/>
      </left>
      <right style="double">
        <color indexed="55"/>
      </right>
      <top style="double">
        <color indexed="64"/>
      </top>
      <bottom style="double">
        <color indexed="55"/>
      </bottom>
      <diagonal/>
    </border>
    <border>
      <left style="double">
        <color indexed="55"/>
      </left>
      <right style="double">
        <color indexed="55"/>
      </right>
      <top style="double">
        <color indexed="64"/>
      </top>
      <bottom style="double">
        <color indexed="55"/>
      </bottom>
      <diagonal/>
    </border>
    <border>
      <left style="double">
        <color indexed="64"/>
      </left>
      <right style="double">
        <color indexed="55"/>
      </right>
      <top style="double">
        <color indexed="55"/>
      </top>
      <bottom style="double">
        <color indexed="55"/>
      </bottom>
      <diagonal/>
    </border>
    <border>
      <left style="double">
        <color indexed="55"/>
      </left>
      <right style="double">
        <color indexed="64"/>
      </right>
      <top style="double">
        <color indexed="55"/>
      </top>
      <bottom style="double">
        <color indexed="55"/>
      </bottom>
      <diagonal/>
    </border>
    <border>
      <left style="double">
        <color indexed="64"/>
      </left>
      <right style="double">
        <color indexed="55"/>
      </right>
      <top style="double">
        <color indexed="55"/>
      </top>
      <bottom style="double">
        <color indexed="64"/>
      </bottom>
      <diagonal/>
    </border>
    <border>
      <left style="double">
        <color indexed="55"/>
      </left>
      <right style="double">
        <color indexed="55"/>
      </right>
      <top style="double">
        <color indexed="55"/>
      </top>
      <bottom style="double">
        <color indexed="64"/>
      </bottom>
      <diagonal/>
    </border>
    <border>
      <left style="double">
        <color indexed="55"/>
      </left>
      <right style="double">
        <color indexed="64"/>
      </right>
      <top style="double">
        <color indexed="55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9"/>
      </right>
      <top style="medium">
        <color indexed="64"/>
      </top>
      <bottom style="medium">
        <color indexed="9"/>
      </bottom>
      <diagonal/>
    </border>
    <border>
      <left style="medium">
        <color indexed="9"/>
      </left>
      <right style="medium">
        <color indexed="9"/>
      </right>
      <top style="medium">
        <color indexed="64"/>
      </top>
      <bottom style="mediumDashed">
        <color indexed="64"/>
      </bottom>
      <diagonal/>
    </border>
    <border>
      <left style="medium">
        <color indexed="9"/>
      </left>
      <right style="medium">
        <color indexed="9"/>
      </right>
      <top style="medium">
        <color indexed="64"/>
      </top>
      <bottom/>
      <diagonal/>
    </border>
    <border>
      <left style="medium">
        <color indexed="9"/>
      </left>
      <right/>
      <top style="medium">
        <color indexed="64"/>
      </top>
      <bottom/>
      <diagonal/>
    </border>
    <border>
      <left style="medium">
        <color indexed="9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9"/>
      </right>
      <top style="medium">
        <color indexed="9"/>
      </top>
      <bottom style="medium">
        <color indexed="9"/>
      </bottom>
      <diagonal/>
    </border>
    <border>
      <left style="medium">
        <color indexed="9"/>
      </left>
      <right/>
      <top style="medium">
        <color indexed="9"/>
      </top>
      <bottom style="medium">
        <color indexed="9"/>
      </bottom>
      <diagonal/>
    </border>
    <border>
      <left style="mediumDashed">
        <color indexed="22"/>
      </left>
      <right style="mediumDashed">
        <color indexed="22"/>
      </right>
      <top style="mediumDashed">
        <color indexed="22"/>
      </top>
      <bottom style="mediumDashed">
        <color indexed="22"/>
      </bottom>
      <diagonal/>
    </border>
    <border>
      <left/>
      <right/>
      <top style="mediumDashed">
        <color indexed="22"/>
      </top>
      <bottom style="mediumDashed">
        <color indexed="22"/>
      </bottom>
      <diagonal/>
    </border>
    <border>
      <left style="mediumDashed">
        <color indexed="22"/>
      </left>
      <right style="medium">
        <color indexed="64"/>
      </right>
      <top style="mediumDashed">
        <color indexed="22"/>
      </top>
      <bottom style="mediumDashed">
        <color indexed="22"/>
      </bottom>
      <diagonal/>
    </border>
    <border diagonalUp="1" diagonalDown="1">
      <left style="mediumDashed">
        <color indexed="22"/>
      </left>
      <right style="mediumDashed">
        <color indexed="22"/>
      </right>
      <top style="mediumDashed">
        <color indexed="22"/>
      </top>
      <bottom style="mediumDashed">
        <color indexed="22"/>
      </bottom>
      <diagonal style="thin">
        <color indexed="64"/>
      </diagonal>
    </border>
    <border>
      <left style="medium">
        <color indexed="64"/>
      </left>
      <right style="medium">
        <color indexed="9"/>
      </right>
      <top style="medium">
        <color indexed="9"/>
      </top>
      <bottom style="medium">
        <color indexed="64"/>
      </bottom>
      <diagonal/>
    </border>
    <border>
      <left style="medium">
        <color indexed="9"/>
      </left>
      <right/>
      <top style="medium">
        <color indexed="9"/>
      </top>
      <bottom style="medium">
        <color indexed="64"/>
      </bottom>
      <diagonal/>
    </border>
    <border>
      <left style="mediumDashed">
        <color indexed="22"/>
      </left>
      <right style="mediumDashed">
        <color indexed="22"/>
      </right>
      <top style="mediumDashed">
        <color indexed="22"/>
      </top>
      <bottom style="medium">
        <color indexed="64"/>
      </bottom>
      <diagonal/>
    </border>
    <border diagonalUp="1" diagonalDown="1">
      <left style="mediumDashed">
        <color indexed="22"/>
      </left>
      <right style="mediumDashed">
        <color indexed="22"/>
      </right>
      <top style="mediumDashed">
        <color indexed="22"/>
      </top>
      <bottom style="medium">
        <color indexed="64"/>
      </bottom>
      <diagonal style="thin">
        <color indexed="64"/>
      </diagonal>
    </border>
    <border>
      <left/>
      <right/>
      <top style="mediumDashed">
        <color indexed="22"/>
      </top>
      <bottom style="medium">
        <color indexed="64"/>
      </bottom>
      <diagonal/>
    </border>
    <border>
      <left style="mediumDashed">
        <color indexed="22"/>
      </left>
      <right style="medium">
        <color indexed="64"/>
      </right>
      <top style="mediumDashed">
        <color indexed="22"/>
      </top>
      <bottom style="medium">
        <color indexed="64"/>
      </bottom>
      <diagonal/>
    </border>
  </borders>
  <cellStyleXfs count="45">
    <xf numFmtId="0" fontId="0" fillId="0" borderId="0"/>
    <xf numFmtId="0" fontId="24" fillId="2" borderId="0" applyNumberFormat="0" applyBorder="0" applyAlignment="0" applyProtection="0"/>
    <xf numFmtId="0" fontId="24" fillId="3" borderId="0" applyNumberFormat="0" applyBorder="0" applyAlignment="0" applyProtection="0"/>
    <xf numFmtId="0" fontId="24" fillId="4" borderId="0" applyNumberFormat="0" applyBorder="0" applyAlignment="0" applyProtection="0"/>
    <xf numFmtId="0" fontId="24" fillId="5" borderId="0" applyNumberFormat="0" applyBorder="0" applyAlignment="0" applyProtection="0"/>
    <xf numFmtId="0" fontId="24" fillId="6" borderId="0" applyNumberFormat="0" applyBorder="0" applyAlignment="0" applyProtection="0"/>
    <xf numFmtId="0" fontId="24" fillId="7" borderId="0" applyNumberFormat="0" applyBorder="0" applyAlignment="0" applyProtection="0"/>
    <xf numFmtId="0" fontId="24" fillId="8" borderId="0" applyNumberFormat="0" applyBorder="0" applyAlignment="0" applyProtection="0"/>
    <xf numFmtId="0" fontId="24" fillId="9" borderId="0" applyNumberFormat="0" applyBorder="0" applyAlignment="0" applyProtection="0"/>
    <xf numFmtId="0" fontId="24" fillId="10" borderId="0" applyNumberFormat="0" applyBorder="0" applyAlignment="0" applyProtection="0"/>
    <xf numFmtId="0" fontId="24" fillId="5" borderId="0" applyNumberFormat="0" applyBorder="0" applyAlignment="0" applyProtection="0"/>
    <xf numFmtId="0" fontId="24" fillId="8" borderId="0" applyNumberFormat="0" applyBorder="0" applyAlignment="0" applyProtection="0"/>
    <xf numFmtId="0" fontId="24" fillId="11" borderId="0" applyNumberFormat="0" applyBorder="0" applyAlignment="0" applyProtection="0"/>
    <xf numFmtId="0" fontId="25" fillId="12" borderId="0" applyNumberFormat="0" applyBorder="0" applyAlignment="0" applyProtection="0"/>
    <xf numFmtId="0" fontId="25" fillId="9" borderId="0" applyNumberFormat="0" applyBorder="0" applyAlignment="0" applyProtection="0"/>
    <xf numFmtId="0" fontId="25" fillId="10" borderId="0" applyNumberFormat="0" applyBorder="0" applyAlignment="0" applyProtection="0"/>
    <xf numFmtId="0" fontId="25" fillId="13" borderId="0" applyNumberFormat="0" applyBorder="0" applyAlignment="0" applyProtection="0"/>
    <xf numFmtId="0" fontId="25" fillId="14" borderId="0" applyNumberFormat="0" applyBorder="0" applyAlignment="0" applyProtection="0"/>
    <xf numFmtId="0" fontId="25" fillId="15" borderId="0" applyNumberFormat="0" applyBorder="0" applyAlignment="0" applyProtection="0"/>
    <xf numFmtId="0" fontId="25" fillId="16" borderId="0" applyNumberFormat="0" applyBorder="0" applyAlignment="0" applyProtection="0"/>
    <xf numFmtId="0" fontId="25" fillId="17" borderId="0" applyNumberFormat="0" applyBorder="0" applyAlignment="0" applyProtection="0"/>
    <xf numFmtId="0" fontId="25" fillId="18" borderId="0" applyNumberFormat="0" applyBorder="0" applyAlignment="0" applyProtection="0"/>
    <xf numFmtId="0" fontId="25" fillId="13" borderId="0" applyNumberFormat="0" applyBorder="0" applyAlignment="0" applyProtection="0"/>
    <xf numFmtId="0" fontId="25" fillId="14" borderId="0" applyNumberFormat="0" applyBorder="0" applyAlignment="0" applyProtection="0"/>
    <xf numFmtId="0" fontId="25" fillId="19" borderId="0" applyNumberFormat="0" applyBorder="0" applyAlignment="0" applyProtection="0"/>
    <xf numFmtId="0" fontId="26" fillId="3" borderId="0" applyNumberFormat="0" applyBorder="0" applyAlignment="0" applyProtection="0"/>
    <xf numFmtId="0" fontId="27" fillId="20" borderId="1" applyNumberFormat="0" applyAlignment="0" applyProtection="0"/>
    <xf numFmtId="0" fontId="28" fillId="21" borderId="2" applyNumberFormat="0" applyAlignment="0" applyProtection="0"/>
    <xf numFmtId="0" fontId="29" fillId="0" borderId="0" applyNumberFormat="0" applyFill="0" applyBorder="0" applyAlignment="0" applyProtection="0"/>
    <xf numFmtId="0" fontId="30" fillId="4" borderId="0" applyNumberFormat="0" applyBorder="0" applyAlignment="0" applyProtection="0"/>
    <xf numFmtId="0" fontId="31" fillId="0" borderId="3" applyNumberFormat="0" applyFill="0" applyAlignment="0" applyProtection="0"/>
    <xf numFmtId="0" fontId="32" fillId="0" borderId="4" applyNumberFormat="0" applyFill="0" applyAlignment="0" applyProtection="0"/>
    <xf numFmtId="0" fontId="33" fillId="0" borderId="5" applyNumberFormat="0" applyFill="0" applyAlignment="0" applyProtection="0"/>
    <xf numFmtId="0" fontId="33" fillId="0" borderId="0" applyNumberFormat="0" applyFill="0" applyBorder="0" applyAlignment="0" applyProtection="0"/>
    <xf numFmtId="0" fontId="34" fillId="7" borderId="1" applyNumberFormat="0" applyAlignment="0" applyProtection="0"/>
    <xf numFmtId="0" fontId="35" fillId="0" borderId="6" applyNumberFormat="0" applyFill="0" applyAlignment="0" applyProtection="0"/>
    <xf numFmtId="0" fontId="36" fillId="22" borderId="0" applyNumberFormat="0" applyBorder="0" applyAlignment="0" applyProtection="0"/>
    <xf numFmtId="0" fontId="7" fillId="0" borderId="0"/>
    <xf numFmtId="0" fontId="15" fillId="0" borderId="0"/>
    <xf numFmtId="0" fontId="37" fillId="23" borderId="7" applyNumberFormat="0" applyFont="0" applyAlignment="0" applyProtection="0"/>
    <xf numFmtId="0" fontId="38" fillId="20" borderId="8" applyNumberFormat="0" applyAlignment="0" applyProtection="0"/>
    <xf numFmtId="9" fontId="2" fillId="0" borderId="0" applyFont="0" applyFill="0" applyBorder="0" applyAlignment="0" applyProtection="0"/>
    <xf numFmtId="0" fontId="39" fillId="0" borderId="0" applyNumberFormat="0" applyFill="0" applyBorder="0" applyAlignment="0" applyProtection="0"/>
    <xf numFmtId="0" fontId="40" fillId="0" borderId="9" applyNumberFormat="0" applyFill="0" applyAlignment="0" applyProtection="0"/>
    <xf numFmtId="0" fontId="41" fillId="0" borderId="0" applyNumberFormat="0" applyFill="0" applyBorder="0" applyAlignment="0" applyProtection="0"/>
  </cellStyleXfs>
  <cellXfs count="155">
    <xf numFmtId="0" fontId="0" fillId="0" borderId="0" xfId="0"/>
    <xf numFmtId="0" fontId="1" fillId="0" borderId="0" xfId="0" applyFont="1"/>
    <xf numFmtId="0" fontId="4" fillId="0" borderId="0" xfId="0" applyFont="1"/>
    <xf numFmtId="0" fontId="5" fillId="24" borderId="10" xfId="0" applyFont="1" applyFill="1" applyBorder="1" applyAlignment="1">
      <alignment horizontal="centerContinuous" vertical="center"/>
    </xf>
    <xf numFmtId="0" fontId="4" fillId="24" borderId="10" xfId="0" applyFont="1" applyFill="1" applyBorder="1" applyAlignment="1">
      <alignment horizontal="centerContinuous" vertical="center"/>
    </xf>
    <xf numFmtId="0" fontId="5" fillId="0" borderId="0" xfId="0" applyFont="1" applyFill="1" applyBorder="1" applyAlignment="1">
      <alignment vertical="center"/>
    </xf>
    <xf numFmtId="0" fontId="5" fillId="24" borderId="11" xfId="0" applyFont="1" applyFill="1" applyBorder="1" applyAlignment="1">
      <alignment horizontal="center" vertical="center" wrapText="1"/>
    </xf>
    <xf numFmtId="0" fontId="5" fillId="24" borderId="11" xfId="0" applyFont="1" applyFill="1" applyBorder="1" applyAlignment="1">
      <alignment vertical="center"/>
    </xf>
    <xf numFmtId="0" fontId="5" fillId="25" borderId="13" xfId="0" applyFont="1" applyFill="1" applyBorder="1"/>
    <xf numFmtId="2" fontId="5" fillId="25" borderId="13" xfId="0" applyNumberFormat="1" applyFont="1" applyFill="1" applyBorder="1"/>
    <xf numFmtId="2" fontId="5" fillId="25" borderId="14" xfId="0" applyNumberFormat="1" applyFont="1" applyFill="1" applyBorder="1"/>
    <xf numFmtId="0" fontId="5" fillId="25" borderId="16" xfId="0" applyFont="1" applyFill="1" applyBorder="1"/>
    <xf numFmtId="2" fontId="5" fillId="25" borderId="16" xfId="0" applyNumberFormat="1" applyFont="1" applyFill="1" applyBorder="1"/>
    <xf numFmtId="2" fontId="5" fillId="25" borderId="17" xfId="0" applyNumberFormat="1" applyFont="1" applyFill="1" applyBorder="1"/>
    <xf numFmtId="0" fontId="5" fillId="25" borderId="19" xfId="0" applyFont="1" applyFill="1" applyBorder="1"/>
    <xf numFmtId="2" fontId="5" fillId="25" borderId="19" xfId="0" applyNumberFormat="1" applyFont="1" applyFill="1" applyBorder="1"/>
    <xf numFmtId="2" fontId="5" fillId="25" borderId="20" xfId="0" applyNumberFormat="1" applyFont="1" applyFill="1" applyBorder="1"/>
    <xf numFmtId="0" fontId="6" fillId="24" borderId="12" xfId="0" applyFont="1" applyFill="1" applyBorder="1"/>
    <xf numFmtId="9" fontId="6" fillId="24" borderId="14" xfId="41" applyFont="1" applyFill="1" applyBorder="1"/>
    <xf numFmtId="0" fontId="6" fillId="24" borderId="15" xfId="0" applyFont="1" applyFill="1" applyBorder="1"/>
    <xf numFmtId="0" fontId="6" fillId="24" borderId="17" xfId="0" applyFont="1" applyFill="1" applyBorder="1"/>
    <xf numFmtId="0" fontId="6" fillId="24" borderId="18" xfId="0" applyFont="1" applyFill="1" applyBorder="1"/>
    <xf numFmtId="0" fontId="6" fillId="24" borderId="20" xfId="0" applyFont="1" applyFill="1" applyBorder="1"/>
    <xf numFmtId="0" fontId="8" fillId="26" borderId="0" xfId="37" applyFont="1" applyFill="1" applyAlignment="1">
      <alignment horizontal="centerContinuous"/>
    </xf>
    <xf numFmtId="0" fontId="9" fillId="26" borderId="0" xfId="37" applyFont="1" applyFill="1" applyAlignment="1">
      <alignment horizontal="centerContinuous"/>
    </xf>
    <xf numFmtId="0" fontId="7" fillId="0" borderId="0" xfId="37"/>
    <xf numFmtId="0" fontId="7" fillId="27" borderId="16" xfId="37" applyFill="1" applyBorder="1" applyAlignment="1">
      <alignment horizontal="right"/>
    </xf>
    <xf numFmtId="165" fontId="7" fillId="27" borderId="16" xfId="37" applyNumberFormat="1" applyFill="1" applyBorder="1" applyAlignment="1">
      <alignment horizontal="left"/>
    </xf>
    <xf numFmtId="164" fontId="7" fillId="27" borderId="16" xfId="37" applyNumberFormat="1" applyFill="1" applyBorder="1" applyAlignment="1">
      <alignment horizontal="left"/>
    </xf>
    <xf numFmtId="14" fontId="10" fillId="26" borderId="22" xfId="37" applyNumberFormat="1" applyFont="1" applyFill="1" applyBorder="1" applyAlignment="1">
      <alignment horizontal="center" vertical="center" wrapText="1"/>
    </xf>
    <xf numFmtId="0" fontId="10" fillId="26" borderId="23" xfId="37" applyFont="1" applyFill="1" applyBorder="1" applyAlignment="1">
      <alignment horizontal="center" vertical="center"/>
    </xf>
    <xf numFmtId="2" fontId="12" fillId="0" borderId="26" xfId="37" applyNumberFormat="1" applyFont="1" applyBorder="1"/>
    <xf numFmtId="164" fontId="12" fillId="0" borderId="26" xfId="37" applyNumberFormat="1" applyFont="1" applyBorder="1"/>
    <xf numFmtId="2" fontId="12" fillId="0" borderId="29" xfId="37" applyNumberFormat="1" applyFont="1" applyBorder="1"/>
    <xf numFmtId="0" fontId="13" fillId="26" borderId="21" xfId="37" applyFont="1" applyFill="1" applyBorder="1"/>
    <xf numFmtId="0" fontId="10" fillId="26" borderId="22" xfId="37" applyFont="1" applyFill="1" applyBorder="1"/>
    <xf numFmtId="2" fontId="10" fillId="26" borderId="22" xfId="37" applyNumberFormat="1" applyFont="1" applyFill="1" applyBorder="1"/>
    <xf numFmtId="164" fontId="10" fillId="26" borderId="23" xfId="37" applyNumberFormat="1" applyFont="1" applyFill="1" applyBorder="1"/>
    <xf numFmtId="166" fontId="16" fillId="26" borderId="30" xfId="38" applyNumberFormat="1" applyFont="1" applyFill="1" applyBorder="1" applyAlignment="1"/>
    <xf numFmtId="166" fontId="15" fillId="0" borderId="30" xfId="38" applyNumberFormat="1" applyBorder="1" applyAlignment="1"/>
    <xf numFmtId="0" fontId="15" fillId="0" borderId="0" xfId="38"/>
    <xf numFmtId="0" fontId="17" fillId="26" borderId="31" xfId="38" applyFont="1" applyFill="1" applyBorder="1" applyAlignment="1">
      <alignment horizontal="center" wrapText="1"/>
    </xf>
    <xf numFmtId="0" fontId="17" fillId="26" borderId="32" xfId="38" applyFont="1" applyFill="1" applyBorder="1" applyAlignment="1">
      <alignment horizontal="center" wrapText="1"/>
    </xf>
    <xf numFmtId="0" fontId="18" fillId="26" borderId="32" xfId="38" applyFont="1" applyFill="1" applyBorder="1" applyAlignment="1">
      <alignment horizontal="center" vertical="center"/>
    </xf>
    <xf numFmtId="0" fontId="15" fillId="0" borderId="33" xfId="38" applyBorder="1" applyAlignment="1"/>
    <xf numFmtId="0" fontId="15" fillId="0" borderId="30" xfId="38" applyBorder="1" applyAlignment="1">
      <alignment horizontal="centerContinuous"/>
    </xf>
    <xf numFmtId="0" fontId="15" fillId="0" borderId="30" xfId="38" applyBorder="1"/>
    <xf numFmtId="9" fontId="15" fillId="0" borderId="30" xfId="38" applyNumberFormat="1" applyBorder="1"/>
    <xf numFmtId="166" fontId="15" fillId="0" borderId="30" xfId="38" quotePrefix="1" applyNumberFormat="1" applyBorder="1"/>
    <xf numFmtId="167" fontId="15" fillId="0" borderId="30" xfId="38" quotePrefix="1" applyNumberFormat="1" applyBorder="1"/>
    <xf numFmtId="168" fontId="15" fillId="0" borderId="30" xfId="38" quotePrefix="1" applyNumberFormat="1" applyBorder="1"/>
    <xf numFmtId="0" fontId="15" fillId="0" borderId="34" xfId="38" applyBorder="1"/>
    <xf numFmtId="0" fontId="15" fillId="0" borderId="30" xfId="38" applyBorder="1" applyAlignment="1">
      <alignment horizontal="center"/>
    </xf>
    <xf numFmtId="166" fontId="15" fillId="0" borderId="30" xfId="38" applyNumberFormat="1" applyBorder="1"/>
    <xf numFmtId="0" fontId="15" fillId="0" borderId="35" xfId="38" applyBorder="1" applyAlignment="1"/>
    <xf numFmtId="0" fontId="15" fillId="0" borderId="36" xfId="38" applyBorder="1" applyAlignment="1">
      <alignment horizontal="centerContinuous"/>
    </xf>
    <xf numFmtId="0" fontId="15" fillId="0" borderId="36" xfId="38" applyBorder="1"/>
    <xf numFmtId="166" fontId="15" fillId="0" borderId="36" xfId="38" applyNumberFormat="1" applyBorder="1" applyAlignment="1"/>
    <xf numFmtId="9" fontId="15" fillId="0" borderId="36" xfId="38" applyNumberFormat="1" applyBorder="1"/>
    <xf numFmtId="166" fontId="15" fillId="0" borderId="36" xfId="38" quotePrefix="1" applyNumberFormat="1" applyBorder="1"/>
    <xf numFmtId="0" fontId="15" fillId="0" borderId="37" xfId="38" applyBorder="1"/>
    <xf numFmtId="0" fontId="11" fillId="0" borderId="0" xfId="38" applyFont="1" applyAlignment="1">
      <alignment horizontal="centerContinuous"/>
    </xf>
    <xf numFmtId="0" fontId="19" fillId="0" borderId="0" xfId="38" applyFont="1" applyAlignment="1">
      <alignment horizontal="centerContinuous"/>
    </xf>
    <xf numFmtId="166" fontId="15" fillId="0" borderId="0" xfId="38" quotePrefix="1" applyNumberFormat="1" applyBorder="1"/>
    <xf numFmtId="0" fontId="15" fillId="0" borderId="0" xfId="38" quotePrefix="1"/>
    <xf numFmtId="166" fontId="15" fillId="0" borderId="0" xfId="38" applyNumberFormat="1"/>
    <xf numFmtId="0" fontId="21" fillId="0" borderId="0" xfId="0" applyFont="1" applyAlignment="1">
      <alignment horizontal="centerContinuous"/>
    </xf>
    <xf numFmtId="0" fontId="22" fillId="0" borderId="0" xfId="0" applyFont="1" applyAlignment="1">
      <alignment horizontal="centerContinuous"/>
    </xf>
    <xf numFmtId="0" fontId="0" fillId="24" borderId="38" xfId="0" applyFill="1" applyBorder="1" applyAlignment="1">
      <alignment horizontal="center" vertical="center"/>
    </xf>
    <xf numFmtId="0" fontId="0" fillId="24" borderId="38" xfId="0" applyFill="1" applyBorder="1" applyAlignment="1">
      <alignment horizontal="center" wrapText="1"/>
    </xf>
    <xf numFmtId="0" fontId="0" fillId="24" borderId="40" xfId="0" applyFill="1" applyBorder="1" applyAlignment="1">
      <alignment horizontal="center" wrapText="1"/>
    </xf>
    <xf numFmtId="0" fontId="0" fillId="0" borderId="13" xfId="0" applyBorder="1"/>
    <xf numFmtId="0" fontId="0" fillId="0" borderId="14" xfId="0" applyBorder="1"/>
    <xf numFmtId="0" fontId="0" fillId="0" borderId="16" xfId="0" applyBorder="1"/>
    <xf numFmtId="0" fontId="0" fillId="0" borderId="17" xfId="0" applyBorder="1"/>
    <xf numFmtId="0" fontId="0" fillId="0" borderId="19" xfId="0" applyBorder="1"/>
    <xf numFmtId="0" fontId="0" fillId="0" borderId="20" xfId="0" applyBorder="1"/>
    <xf numFmtId="0" fontId="0" fillId="0" borderId="0" xfId="0" applyAlignment="1">
      <alignment horizontal="center" vertical="center"/>
    </xf>
    <xf numFmtId="0" fontId="0" fillId="0" borderId="0" xfId="0" applyAlignment="1">
      <alignment horizontal="center" wrapText="1"/>
    </xf>
    <xf numFmtId="0" fontId="42" fillId="0" borderId="0" xfId="0" applyFont="1"/>
    <xf numFmtId="0" fontId="42" fillId="0" borderId="0" xfId="0" applyFont="1" applyAlignment="1"/>
    <xf numFmtId="0" fontId="23" fillId="0" borderId="0" xfId="0" applyFont="1"/>
    <xf numFmtId="0" fontId="23" fillId="0" borderId="0" xfId="0" applyFont="1" applyAlignment="1"/>
    <xf numFmtId="0" fontId="37" fillId="0" borderId="0" xfId="0" applyFont="1"/>
    <xf numFmtId="0" fontId="44" fillId="26" borderId="45" xfId="0" applyFont="1" applyFill="1" applyBorder="1" applyAlignment="1">
      <alignment horizontal="left" vertical="center" wrapText="1"/>
    </xf>
    <xf numFmtId="9" fontId="37" fillId="0" borderId="46" xfId="0" applyNumberFormat="1" applyFont="1" applyFill="1" applyBorder="1"/>
    <xf numFmtId="9" fontId="37" fillId="0" borderId="0" xfId="0" applyNumberFormat="1" applyFont="1"/>
    <xf numFmtId="0" fontId="45" fillId="0" borderId="0" xfId="0" applyFont="1" applyAlignment="1">
      <alignment horizontal="center" vertical="center" wrapText="1"/>
    </xf>
    <xf numFmtId="0" fontId="44" fillId="26" borderId="47" xfId="0" applyFont="1" applyFill="1" applyBorder="1" applyAlignment="1">
      <alignment horizontal="left" vertical="center" wrapText="1"/>
    </xf>
    <xf numFmtId="0" fontId="37" fillId="0" borderId="48" xfId="0" applyFont="1" applyFill="1" applyBorder="1"/>
    <xf numFmtId="169" fontId="37" fillId="0" borderId="48" xfId="0" applyNumberFormat="1" applyFont="1" applyFill="1" applyBorder="1"/>
    <xf numFmtId="0" fontId="44" fillId="26" borderId="49" xfId="0" applyFont="1" applyFill="1" applyBorder="1" applyAlignment="1">
      <alignment horizontal="left" vertical="center" wrapText="1"/>
    </xf>
    <xf numFmtId="9" fontId="37" fillId="0" borderId="50" xfId="0" applyNumberFormat="1" applyFont="1" applyFill="1" applyBorder="1"/>
    <xf numFmtId="0" fontId="45" fillId="0" borderId="51" xfId="0" applyFont="1" applyBorder="1" applyAlignment="1">
      <alignment horizontal="center" vertical="center" wrapText="1"/>
    </xf>
    <xf numFmtId="0" fontId="46" fillId="26" borderId="54" xfId="0" applyFont="1" applyFill="1" applyBorder="1" applyAlignment="1">
      <alignment horizontal="center" vertical="center" wrapText="1"/>
    </xf>
    <xf numFmtId="0" fontId="46" fillId="26" borderId="55" xfId="0" applyFont="1" applyFill="1" applyBorder="1" applyAlignment="1">
      <alignment horizontal="center" vertical="center" wrapText="1"/>
    </xf>
    <xf numFmtId="0" fontId="42" fillId="0" borderId="59" xfId="0" applyFont="1" applyBorder="1"/>
    <xf numFmtId="9" fontId="42" fillId="0" borderId="59" xfId="41" applyFont="1" applyBorder="1"/>
    <xf numFmtId="2" fontId="42" fillId="24" borderId="59" xfId="0" applyNumberFormat="1" applyFont="1" applyFill="1" applyBorder="1"/>
    <xf numFmtId="2" fontId="42" fillId="24" borderId="60" xfId="0" applyNumberFormat="1" applyFont="1" applyFill="1" applyBorder="1" applyAlignment="1">
      <alignment horizontal="center"/>
    </xf>
    <xf numFmtId="0" fontId="42" fillId="0" borderId="62" xfId="0" applyFont="1" applyBorder="1"/>
    <xf numFmtId="0" fontId="42" fillId="0" borderId="65" xfId="0" applyFont="1" applyBorder="1"/>
    <xf numFmtId="9" fontId="42" fillId="0" borderId="65" xfId="41" applyFont="1" applyBorder="1"/>
    <xf numFmtId="0" fontId="42" fillId="0" borderId="66" xfId="0" applyFont="1" applyBorder="1"/>
    <xf numFmtId="2" fontId="42" fillId="24" borderId="65" xfId="0" applyNumberFormat="1" applyFont="1" applyFill="1" applyBorder="1"/>
    <xf numFmtId="2" fontId="42" fillId="24" borderId="67" xfId="0" applyNumberFormat="1" applyFont="1" applyFill="1" applyBorder="1" applyAlignment="1">
      <alignment horizontal="center"/>
    </xf>
    <xf numFmtId="0" fontId="23" fillId="0" borderId="0" xfId="0" applyFont="1" applyAlignment="1">
      <alignment vertical="top" wrapText="1"/>
    </xf>
    <xf numFmtId="0" fontId="0" fillId="28" borderId="38" xfId="0" applyFill="1" applyBorder="1" applyAlignment="1">
      <alignment horizontal="center" vertical="center"/>
    </xf>
    <xf numFmtId="0" fontId="0" fillId="28" borderId="39" xfId="0" applyFill="1" applyBorder="1" applyAlignment="1">
      <alignment horizontal="center" vertical="center"/>
    </xf>
    <xf numFmtId="0" fontId="0" fillId="28" borderId="13" xfId="0" applyFill="1" applyBorder="1"/>
    <xf numFmtId="0" fontId="0" fillId="28" borderId="12" xfId="0" applyFill="1" applyBorder="1"/>
    <xf numFmtId="0" fontId="0" fillId="28" borderId="16" xfId="0" applyFill="1" applyBorder="1"/>
    <xf numFmtId="0" fontId="0" fillId="28" borderId="15" xfId="0" applyFill="1" applyBorder="1"/>
    <xf numFmtId="0" fontId="0" fillId="28" borderId="19" xfId="0" applyFill="1" applyBorder="1"/>
    <xf numFmtId="0" fontId="0" fillId="28" borderId="18" xfId="0" applyFill="1" applyBorder="1"/>
    <xf numFmtId="0" fontId="18" fillId="28" borderId="32" xfId="38" applyFont="1" applyFill="1" applyBorder="1" applyAlignment="1">
      <alignment horizontal="center" vertical="center"/>
    </xf>
    <xf numFmtId="166" fontId="15" fillId="28" borderId="30" xfId="38" applyNumberFormat="1" applyFill="1" applyBorder="1" applyAlignment="1"/>
    <xf numFmtId="166" fontId="15" fillId="28" borderId="36" xfId="38" applyNumberFormat="1" applyFill="1" applyBorder="1" applyAlignment="1"/>
    <xf numFmtId="14" fontId="10" fillId="28" borderId="22" xfId="37" applyNumberFormat="1" applyFont="1" applyFill="1" applyBorder="1" applyAlignment="1">
      <alignment vertical="center"/>
    </xf>
    <xf numFmtId="0" fontId="12" fillId="28" borderId="25" xfId="37" applyFont="1" applyFill="1" applyBorder="1"/>
    <xf numFmtId="0" fontId="12" fillId="28" borderId="28" xfId="37" applyFont="1" applyFill="1" applyBorder="1"/>
    <xf numFmtId="0" fontId="10" fillId="29" borderId="21" xfId="37" applyFont="1" applyFill="1" applyBorder="1" applyAlignment="1">
      <alignment vertical="center"/>
    </xf>
    <xf numFmtId="0" fontId="11" fillId="29" borderId="24" xfId="37" applyFont="1" applyFill="1" applyBorder="1"/>
    <xf numFmtId="0" fontId="11" fillId="29" borderId="27" xfId="37" applyFont="1" applyFill="1" applyBorder="1"/>
    <xf numFmtId="14" fontId="10" fillId="29" borderId="22" xfId="37" applyNumberFormat="1" applyFont="1" applyFill="1" applyBorder="1" applyAlignment="1">
      <alignment horizontal="center" vertical="center" wrapText="1"/>
    </xf>
    <xf numFmtId="0" fontId="12" fillId="29" borderId="25" xfId="37" applyFont="1" applyFill="1" applyBorder="1"/>
    <xf numFmtId="0" fontId="12" fillId="29" borderId="28" xfId="37" applyFont="1" applyFill="1" applyBorder="1"/>
    <xf numFmtId="0" fontId="5" fillId="28" borderId="12" xfId="0" applyFont="1" applyFill="1" applyBorder="1" applyAlignment="1">
      <alignment vertical="center"/>
    </xf>
    <xf numFmtId="0" fontId="5" fillId="28" borderId="15" xfId="0" applyFont="1" applyFill="1" applyBorder="1" applyAlignment="1">
      <alignment vertical="center"/>
    </xf>
    <xf numFmtId="0" fontId="5" fillId="28" borderId="18" xfId="0" applyFont="1" applyFill="1" applyBorder="1" applyAlignment="1">
      <alignment vertical="center"/>
    </xf>
    <xf numFmtId="0" fontId="5" fillId="28" borderId="11" xfId="0" applyFont="1" applyFill="1" applyBorder="1" applyAlignment="1">
      <alignment horizontal="center" vertical="center" wrapText="1"/>
    </xf>
    <xf numFmtId="0" fontId="5" fillId="28" borderId="13" xfId="0" applyFont="1" applyFill="1" applyBorder="1"/>
    <xf numFmtId="0" fontId="5" fillId="28" borderId="16" xfId="0" applyFont="1" applyFill="1" applyBorder="1"/>
    <xf numFmtId="0" fontId="5" fillId="28" borderId="19" xfId="0" applyFont="1" applyFill="1" applyBorder="1"/>
    <xf numFmtId="0" fontId="0" fillId="28" borderId="0" xfId="0" applyFill="1"/>
    <xf numFmtId="0" fontId="0" fillId="28" borderId="0" xfId="0" quotePrefix="1" applyFill="1"/>
    <xf numFmtId="0" fontId="46" fillId="28" borderId="52" xfId="0" applyFont="1" applyFill="1" applyBorder="1" applyAlignment="1">
      <alignment horizontal="left" vertical="center" wrapText="1"/>
    </xf>
    <xf numFmtId="0" fontId="46" fillId="28" borderId="53" xfId="0" applyFont="1" applyFill="1" applyBorder="1" applyAlignment="1">
      <alignment horizontal="center" vertical="center" wrapText="1"/>
    </xf>
    <xf numFmtId="0" fontId="46" fillId="28" borderId="57" xfId="0" applyFont="1" applyFill="1" applyBorder="1" applyAlignment="1">
      <alignment horizontal="left" vertical="center" wrapText="1"/>
    </xf>
    <xf numFmtId="0" fontId="46" fillId="28" borderId="58" xfId="0" applyFont="1" applyFill="1" applyBorder="1" applyAlignment="1">
      <alignment horizontal="left" vertical="center" wrapText="1"/>
    </xf>
    <xf numFmtId="0" fontId="46" fillId="28" borderId="63" xfId="0" applyFont="1" applyFill="1" applyBorder="1" applyAlignment="1">
      <alignment horizontal="left" vertical="center" wrapText="1"/>
    </xf>
    <xf numFmtId="0" fontId="46" fillId="28" borderId="64" xfId="0" applyFont="1" applyFill="1" applyBorder="1" applyAlignment="1">
      <alignment horizontal="left" vertical="center" wrapText="1"/>
    </xf>
    <xf numFmtId="0" fontId="46" fillId="28" borderId="56" xfId="0" applyFont="1" applyFill="1" applyBorder="1" applyAlignment="1">
      <alignment horizontal="center" vertical="center" wrapText="1"/>
    </xf>
    <xf numFmtId="2" fontId="42" fillId="28" borderId="61" xfId="0" applyNumberFormat="1" applyFont="1" applyFill="1" applyBorder="1"/>
    <xf numFmtId="2" fontId="42" fillId="28" borderId="68" xfId="0" applyNumberFormat="1" applyFont="1" applyFill="1" applyBorder="1"/>
    <xf numFmtId="0" fontId="46" fillId="28" borderId="54" xfId="0" applyFont="1" applyFill="1" applyBorder="1" applyAlignment="1">
      <alignment horizontal="center" vertical="center" wrapText="1"/>
    </xf>
    <xf numFmtId="0" fontId="42" fillId="28" borderId="59" xfId="0" applyFont="1" applyFill="1" applyBorder="1"/>
    <xf numFmtId="0" fontId="42" fillId="28" borderId="65" xfId="0" applyFont="1" applyFill="1" applyBorder="1"/>
    <xf numFmtId="0" fontId="3" fillId="24" borderId="41" xfId="0" applyFont="1" applyFill="1" applyBorder="1" applyAlignment="1">
      <alignment horizontal="center"/>
    </xf>
    <xf numFmtId="0" fontId="3" fillId="24" borderId="42" xfId="0" applyFont="1" applyFill="1" applyBorder="1" applyAlignment="1">
      <alignment horizontal="center"/>
    </xf>
    <xf numFmtId="0" fontId="3" fillId="24" borderId="43" xfId="0" applyFont="1" applyFill="1" applyBorder="1" applyAlignment="1">
      <alignment horizontal="center"/>
    </xf>
    <xf numFmtId="0" fontId="11" fillId="0" borderId="44" xfId="38" applyFont="1" applyBorder="1" applyAlignment="1">
      <alignment horizontal="center"/>
    </xf>
    <xf numFmtId="0" fontId="43" fillId="26" borderId="0" xfId="0" applyFont="1" applyFill="1" applyAlignment="1">
      <alignment horizontal="center"/>
    </xf>
    <xf numFmtId="0" fontId="45" fillId="0" borderId="0" xfId="0" applyFont="1" applyAlignment="1">
      <alignment horizontal="center" vertical="top" wrapText="1"/>
    </xf>
    <xf numFmtId="0" fontId="23" fillId="0" borderId="0" xfId="0" applyFont="1" applyAlignment="1">
      <alignment horizontal="center" vertical="top" wrapText="1"/>
    </xf>
  </cellXfs>
  <cellStyles count="45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rmal_2" xfId="37"/>
    <cellStyle name="Normal_3" xfId="38"/>
    <cellStyle name="Note" xfId="39" builtinId="10" customBuiltin="1"/>
    <cellStyle name="Output" xfId="40" builtinId="21" customBuiltin="1"/>
    <cellStyle name="Percent" xfId="41" builtinId="5"/>
    <cellStyle name="Title" xfId="42" builtinId="15" customBuiltin="1"/>
    <cellStyle name="Total" xfId="43" builtinId="25" customBuiltin="1"/>
    <cellStyle name="Warning Text" xfId="44" builtinId="11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_rels/chart6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jpeg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t-EE"/>
              <a:t>Kaupade võrdlus</a:t>
            </a:r>
          </a:p>
        </c:rich>
      </c:tx>
      <c:layout>
        <c:manualLayout>
          <c:xMode val="edge"/>
          <c:yMode val="edge"/>
          <c:x val="0.39277767303720867"/>
          <c:y val="3.2029488375718312E-2"/>
        </c:manualLayout>
      </c:layout>
      <c:overlay val="0"/>
      <c:spPr>
        <a:noFill/>
        <a:ln w="25400">
          <a:noFill/>
        </a:ln>
      </c:spPr>
    </c:title>
    <c:autoTitleDeleted val="0"/>
    <c:view3D>
      <c:rotX val="15"/>
      <c:hPercent val="62"/>
      <c:rotY val="20"/>
      <c:depthPercent val="100"/>
      <c:rAngAx val="1"/>
    </c:view3D>
    <c:floor>
      <c:thickness val="0"/>
      <c:spPr>
        <a:solidFill>
          <a:srgbClr val="C0C0C0"/>
        </a:solidFill>
        <a:ln w="3175">
          <a:solidFill>
            <a:srgbClr val="000000"/>
          </a:solidFill>
          <a:prstDash val="solid"/>
        </a:ln>
      </c:spPr>
    </c:floor>
    <c:sideWall>
      <c:thickness val="0"/>
      <c:spPr>
        <a:pattFill prst="diagBrick">
          <a:fgClr>
            <a:srgbClr xmlns:mc="http://schemas.openxmlformats.org/markup-compatibility/2006" xmlns:a14="http://schemas.microsoft.com/office/drawing/2010/main" val="969696" mc:Ignorable="a14" a14:legacySpreadsheetColorIndex="55"/>
          </a:fgClr>
          <a:bgClr>
            <a:srgbClr xmlns:mc="http://schemas.openxmlformats.org/markup-compatibility/2006" xmlns:a14="http://schemas.microsoft.com/office/drawing/2010/main" val="C0C0C0" mc:Ignorable="a14" a14:legacySpreadsheetColorIndex="22"/>
          </a:bgClr>
        </a:pattFill>
        <a:ln w="12700">
          <a:solidFill>
            <a:srgbClr val="808080"/>
          </a:solidFill>
          <a:prstDash val="solid"/>
        </a:ln>
      </c:spPr>
    </c:sideWall>
    <c:backWall>
      <c:thickness val="0"/>
      <c:spPr>
        <a:pattFill prst="diagBrick">
          <a:fgClr>
            <a:srgbClr xmlns:mc="http://schemas.openxmlformats.org/markup-compatibility/2006" xmlns:a14="http://schemas.microsoft.com/office/drawing/2010/main" val="969696" mc:Ignorable="a14" a14:legacySpreadsheetColorIndex="55"/>
          </a:fgClr>
          <a:bgClr>
            <a:srgbClr xmlns:mc="http://schemas.openxmlformats.org/markup-compatibility/2006" xmlns:a14="http://schemas.microsoft.com/office/drawing/2010/main" val="C0C0C0" mc:Ignorable="a14" a14:legacySpreadsheetColorIndex="22"/>
          </a:bgClr>
        </a:pattFill>
        <a:ln w="12700">
          <a:solidFill>
            <a:srgbClr val="808080"/>
          </a:solidFill>
          <a:prstDash val="solid"/>
        </a:ln>
      </c:spPr>
    </c:backWall>
    <c:plotArea>
      <c:layout>
        <c:manualLayout>
          <c:layoutTarget val="inner"/>
          <c:xMode val="edge"/>
          <c:yMode val="edge"/>
          <c:x val="4.6513145491248395E-2"/>
          <c:y val="0.11032379329414085"/>
          <c:w val="0.94576729165538409"/>
          <c:h val="0.71710465641191545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'1'!$B$5</c:f>
              <c:strCache>
                <c:ptCount val="1"/>
                <c:pt idx="0">
                  <c:v>Hind</c:v>
                </c:pt>
              </c:strCache>
            </c:strRef>
          </c:tx>
          <c:spPr>
            <a:solidFill>
              <a:srgbClr val="8080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Ref>
              <c:f>'1'!$A$6:$A$9</c:f>
              <c:strCache>
                <c:ptCount val="4"/>
                <c:pt idx="0">
                  <c:v>Fanta</c:v>
                </c:pt>
                <c:pt idx="1">
                  <c:v>Pepsi Cola</c:v>
                </c:pt>
                <c:pt idx="2">
                  <c:v>Coca Cola</c:v>
                </c:pt>
                <c:pt idx="3">
                  <c:v>Sprite</c:v>
                </c:pt>
              </c:strCache>
            </c:strRef>
          </c:cat>
          <c:val>
            <c:numRef>
              <c:f>'1'!$B$6:$B$9</c:f>
              <c:numCache>
                <c:formatCode>General</c:formatCode>
                <c:ptCount val="4"/>
                <c:pt idx="0">
                  <c:v>6.57</c:v>
                </c:pt>
                <c:pt idx="1">
                  <c:v>5.78</c:v>
                </c:pt>
                <c:pt idx="2">
                  <c:v>7.45</c:v>
                </c:pt>
                <c:pt idx="3">
                  <c:v>5.87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85F-4DE7-82DB-B48158A0939D}"/>
            </c:ext>
          </c:extLst>
        </c:ser>
        <c:ser>
          <c:idx val="1"/>
          <c:order val="1"/>
          <c:tx>
            <c:strRef>
              <c:f>'1'!$D$5</c:f>
              <c:strCache>
                <c:ptCount val="1"/>
                <c:pt idx="0">
                  <c:v>Läbimüük (TK)</c:v>
                </c:pt>
              </c:strCache>
            </c:strRef>
          </c:tx>
          <c:spPr>
            <a:solidFill>
              <a:srgbClr val="80206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Ref>
              <c:f>'1'!$A$6:$A$9</c:f>
              <c:strCache>
                <c:ptCount val="4"/>
                <c:pt idx="0">
                  <c:v>Fanta</c:v>
                </c:pt>
                <c:pt idx="1">
                  <c:v>Pepsi Cola</c:v>
                </c:pt>
                <c:pt idx="2">
                  <c:v>Coca Cola</c:v>
                </c:pt>
                <c:pt idx="3">
                  <c:v>Sprite</c:v>
                </c:pt>
              </c:strCache>
            </c:strRef>
          </c:cat>
          <c:val>
            <c:numRef>
              <c:f>'1'!$D$6:$D$9</c:f>
              <c:numCache>
                <c:formatCode>General</c:formatCode>
                <c:ptCount val="4"/>
                <c:pt idx="0">
                  <c:v>23</c:v>
                </c:pt>
                <c:pt idx="1">
                  <c:v>65</c:v>
                </c:pt>
                <c:pt idx="2">
                  <c:v>45</c:v>
                </c:pt>
                <c:pt idx="3">
                  <c:v>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85F-4DE7-82DB-B48158A0939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2121965424"/>
        <c:axId val="1"/>
        <c:axId val="0"/>
      </c:bar3DChart>
      <c:catAx>
        <c:axId val="212196542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t-EE"/>
                  <a:t>kaup</a:t>
                </a:r>
              </a:p>
            </c:rich>
          </c:tx>
          <c:layout>
            <c:manualLayout>
              <c:xMode val="edge"/>
              <c:yMode val="edge"/>
              <c:x val="0.46642348673168532"/>
              <c:y val="0.8861491783948731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t-EE"/>
          </a:p>
        </c:txPr>
        <c:crossAx val="1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t-EE"/>
          </a:p>
        </c:txPr>
        <c:crossAx val="2121965424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75454658241358519"/>
          <c:y val="0.15836802585771831"/>
          <c:w val="0.17313226377298016"/>
          <c:h val="9.0750217064535205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t-E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t-EE"/>
    </a:p>
  </c:txPr>
  <c:printSettings>
    <c:headerFooter alignWithMargins="0"/>
    <c:pageMargins b="1" l="0.75" r="0.75" t="1" header="0.5" footer="0.5"/>
    <c:pageSetup paperSize="9" orientation="landscape" horizontalDpi="-4" verticalDpi="0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600" b="1" i="1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t-EE"/>
              <a:t>KOKKUVÕTE</a:t>
            </a:r>
          </a:p>
        </c:rich>
      </c:tx>
      <c:layout>
        <c:manualLayout>
          <c:xMode val="edge"/>
          <c:yMode val="edge"/>
          <c:x val="0.34574386412614677"/>
          <c:y val="3.9452322009874863E-2"/>
        </c:manualLayout>
      </c:layout>
      <c:overlay val="0"/>
      <c:spPr>
        <a:noFill/>
        <a:ln w="25400">
          <a:noFill/>
        </a:ln>
      </c:spPr>
    </c:title>
    <c:autoTitleDeleted val="0"/>
    <c:view3D>
      <c:rotX val="15"/>
      <c:rotY val="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5.2518055310300779E-2"/>
          <c:y val="0.2435752054522709"/>
          <c:w val="0.8884304356659215"/>
          <c:h val="0.55233250813824808"/>
        </c:manualLayout>
      </c:layout>
      <c:pie3DChart>
        <c:varyColors val="1"/>
        <c:ser>
          <c:idx val="0"/>
          <c:order val="0"/>
          <c:tx>
            <c:strRef>
              <c:f>'2'!$F$6</c:f>
              <c:strCache>
                <c:ptCount val="1"/>
                <c:pt idx="0">
                  <c:v>KOKKU (TK)</c:v>
                </c:pt>
              </c:strCache>
            </c:strRef>
          </c:tx>
          <c:spPr>
            <a:solidFill>
              <a:srgbClr val="8080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  <c:explosion val="10"/>
            <c:extLst>
              <c:ext xmlns:c16="http://schemas.microsoft.com/office/drawing/2014/chart" uri="{C3380CC4-5D6E-409C-BE32-E72D297353CC}">
                <c16:uniqueId val="{00000000-021A-4DCA-94C5-8629530C0584}"/>
              </c:ext>
            </c:extLst>
          </c:dPt>
          <c:dPt>
            <c:idx val="1"/>
            <c:bubble3D val="0"/>
            <c:explosion val="4"/>
            <c:spPr>
              <a:solidFill>
                <a:srgbClr val="802060"/>
              </a:solidFill>
              <a:ln w="12700">
                <a:solidFill>
                  <a:srgbClr val="000000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1-021A-4DCA-94C5-8629530C0584}"/>
              </c:ext>
            </c:extLst>
          </c:dPt>
          <c:dPt>
            <c:idx val="2"/>
            <c:bubble3D val="0"/>
            <c:explosion val="9"/>
            <c:spPr>
              <a:solidFill>
                <a:srgbClr val="FFFFC0"/>
              </a:solidFill>
              <a:ln w="12700">
                <a:solidFill>
                  <a:srgbClr val="000000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2-021A-4DCA-94C5-8629530C0584}"/>
              </c:ext>
            </c:extLst>
          </c:dPt>
          <c:dPt>
            <c:idx val="3"/>
            <c:bubble3D val="0"/>
            <c:explosion val="6"/>
            <c:spPr>
              <a:solidFill>
                <a:srgbClr val="A0E0E0"/>
              </a:solidFill>
              <a:ln w="12700">
                <a:solidFill>
                  <a:srgbClr val="000000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3-021A-4DCA-94C5-8629530C0584}"/>
              </c:ext>
            </c:extLst>
          </c:dPt>
          <c:dPt>
            <c:idx val="4"/>
            <c:bubble3D val="0"/>
            <c:explosion val="3"/>
            <c:spPr>
              <a:solidFill>
                <a:srgbClr val="600080"/>
              </a:solidFill>
              <a:ln w="12700">
                <a:solidFill>
                  <a:srgbClr val="000000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4-021A-4DCA-94C5-8629530C0584}"/>
              </c:ext>
            </c:extLst>
          </c:dPt>
          <c:dLbls>
            <c:dLbl>
              <c:idx val="1"/>
              <c:layout>
                <c:manualLayout>
                  <c:x val="3.1428715877149016E-2"/>
                  <c:y val="-9.7674245566898688E-2"/>
                </c:manualLayout>
              </c:layout>
              <c:numFmt formatCode="0%" sourceLinked="0"/>
              <c:spPr>
                <a:solidFill>
                  <a:srgbClr val="C0C0C0"/>
                </a:solidFill>
                <a:ln w="3175">
                  <a:solidFill>
                    <a:srgbClr val="000000"/>
                  </a:solidFill>
                  <a:prstDash val="solid"/>
                </a:ln>
                <a:effectLst>
                  <a:outerShdw dist="35921" dir="2700000" algn="br">
                    <a:srgbClr val="000000"/>
                  </a:outerShdw>
                </a:effectLst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t-EE"/>
                </a:p>
              </c:txPr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21A-4DCA-94C5-8629530C0584}"/>
                </c:ext>
              </c:extLst>
            </c:dLbl>
            <c:dLbl>
              <c:idx val="2"/>
              <c:layout>
                <c:manualLayout>
                  <c:x val="2.5700748312894039E-2"/>
                  <c:y val="6.2230966997802506E-2"/>
                </c:manualLayout>
              </c:layout>
              <c:numFmt formatCode="0%" sourceLinked="0"/>
              <c:spPr>
                <a:solidFill>
                  <a:srgbClr val="C0C0C0"/>
                </a:solidFill>
                <a:ln w="3175">
                  <a:solidFill>
                    <a:srgbClr val="000000"/>
                  </a:solidFill>
                  <a:prstDash val="solid"/>
                </a:ln>
                <a:effectLst>
                  <a:outerShdw dist="35921" dir="2700000" algn="br">
                    <a:srgbClr val="000000"/>
                  </a:outerShdw>
                </a:effectLst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t-EE"/>
                </a:p>
              </c:txPr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021A-4DCA-94C5-8629530C0584}"/>
                </c:ext>
              </c:extLst>
            </c:dLbl>
            <c:numFmt formatCode="0%" sourceLinked="0"/>
            <c:spPr>
              <a:solidFill>
                <a:srgbClr val="C0C0C0"/>
              </a:solidFill>
              <a:ln w="3175">
                <a:solidFill>
                  <a:srgbClr val="000000"/>
                </a:solidFill>
                <a:prstDash val="solid"/>
              </a:ln>
              <a:effectLst>
                <a:outerShdw dist="35921" dir="2700000" algn="br">
                  <a:srgbClr val="000000"/>
                </a:outerShdw>
              </a:effectLst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t-EE"/>
              </a:p>
            </c:txPr>
            <c:dLblPos val="outEnd"/>
            <c:showLegendKey val="0"/>
            <c:showVal val="0"/>
            <c:showCatName val="0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strRef>
              <c:f>'2'!$A$7:$A$11</c:f>
              <c:strCache>
                <c:ptCount val="5"/>
                <c:pt idx="0">
                  <c:v>Aas</c:v>
                </c:pt>
                <c:pt idx="1">
                  <c:v>Aav</c:v>
                </c:pt>
                <c:pt idx="2">
                  <c:v>Nurm</c:v>
                </c:pt>
                <c:pt idx="3">
                  <c:v>Puu</c:v>
                </c:pt>
                <c:pt idx="4">
                  <c:v>Kuusk</c:v>
                </c:pt>
              </c:strCache>
            </c:strRef>
          </c:cat>
          <c:val>
            <c:numRef>
              <c:f>'2'!$F$7:$F$11</c:f>
              <c:numCache>
                <c:formatCode>General</c:formatCode>
                <c:ptCount val="5"/>
                <c:pt idx="0">
                  <c:v>103</c:v>
                </c:pt>
                <c:pt idx="1">
                  <c:v>105</c:v>
                </c:pt>
                <c:pt idx="2">
                  <c:v>145</c:v>
                </c:pt>
                <c:pt idx="3">
                  <c:v>191</c:v>
                </c:pt>
                <c:pt idx="4">
                  <c:v>202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021A-4DCA-94C5-8629530C0584}"/>
            </c:ext>
          </c:extLst>
        </c:ser>
        <c:dLbls>
          <c:dLblPos val="outEnd"/>
          <c:showLegendKey val="0"/>
          <c:showVal val="0"/>
          <c:showCatName val="0"/>
          <c:showSerName val="0"/>
          <c:showPercent val="1"/>
          <c:showBubbleSize val="0"/>
          <c:showLeaderLines val="0"/>
        </c:dLbls>
      </c:pie3DChart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89499519257970916"/>
          <c:y val="1.2007228437788002E-2"/>
          <c:w val="9.6283101402218088E-2"/>
          <c:h val="0.29846539259644456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10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t-EE"/>
        </a:p>
      </c:txPr>
    </c:legend>
    <c:plotVisOnly val="1"/>
    <c:dispBlanksAs val="zero"/>
    <c:showDLblsOverMax val="0"/>
  </c:chart>
  <c:spPr>
    <a:blipFill dpi="0" rotWithShape="0">
      <a:blip xmlns:r="http://schemas.openxmlformats.org/officeDocument/2006/relationships" r:embed="rId1"/>
      <a:srcRect/>
      <a:tile tx="0" ty="0" sx="100000" sy="100000" flip="none" algn="tl"/>
    </a:blip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t-EE"/>
    </a:p>
  </c:txPr>
  <c:printSettings>
    <c:headerFooter alignWithMargins="0">
      <c:oddHeader>&amp;A</c:oddHeader>
      <c:oddFooter>Page &amp;P</c:oddFooter>
    </c:headerFooter>
    <c:pageMargins b="1" l="0.75" r="0.75" t="1" header="0.5" footer="0.5"/>
    <c:pageSetup orientation="landscape" horizontalDpi="0" verticalDpi="0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t-EE"/>
              <a:t>Müügitulemused</a:t>
            </a:r>
          </a:p>
        </c:rich>
      </c:tx>
      <c:layout>
        <c:manualLayout>
          <c:xMode val="edge"/>
          <c:yMode val="edge"/>
          <c:x val="0.44312748072314123"/>
          <c:y val="3.0159729208720728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4.6194756677701981E-2"/>
          <c:y val="0.12381362517264299"/>
          <c:w val="0.84947024779551983"/>
          <c:h val="0.79050237610225904"/>
        </c:manualLayout>
      </c:layout>
      <c:lineChart>
        <c:grouping val="standard"/>
        <c:varyColors val="0"/>
        <c:ser>
          <c:idx val="0"/>
          <c:order val="0"/>
          <c:tx>
            <c:strRef>
              <c:f>'2'!$A$7</c:f>
              <c:strCache>
                <c:ptCount val="1"/>
                <c:pt idx="0">
                  <c:v>Aas</c:v>
                </c:pt>
              </c:strCache>
            </c:strRef>
          </c:tx>
          <c:spPr>
            <a:ln w="38100">
              <a:solidFill>
                <a:srgbClr val="000080"/>
              </a:solidFill>
              <a:prstDash val="solid"/>
            </a:ln>
          </c:spPr>
          <c:marker>
            <c:symbol val="diamond"/>
            <c:size val="9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t-E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'2'!$B$6:$E$6</c:f>
              <c:numCache>
                <c:formatCode>m/d/yyyy</c:formatCode>
                <c:ptCount val="4"/>
                <c:pt idx="0">
                  <c:v>35431</c:v>
                </c:pt>
                <c:pt idx="1">
                  <c:v>35440</c:v>
                </c:pt>
                <c:pt idx="2">
                  <c:v>35449</c:v>
                </c:pt>
                <c:pt idx="3">
                  <c:v>35460</c:v>
                </c:pt>
              </c:numCache>
            </c:numRef>
          </c:cat>
          <c:val>
            <c:numRef>
              <c:f>'2'!$B$7:$E$7</c:f>
              <c:numCache>
                <c:formatCode>General</c:formatCode>
                <c:ptCount val="4"/>
                <c:pt idx="0">
                  <c:v>23</c:v>
                </c:pt>
                <c:pt idx="1">
                  <c:v>23</c:v>
                </c:pt>
                <c:pt idx="2">
                  <c:v>34</c:v>
                </c:pt>
                <c:pt idx="3">
                  <c:v>23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741-43E5-9809-0455ACF83568}"/>
            </c:ext>
          </c:extLst>
        </c:ser>
        <c:ser>
          <c:idx val="1"/>
          <c:order val="1"/>
          <c:tx>
            <c:strRef>
              <c:f>'2'!$A$8</c:f>
              <c:strCache>
                <c:ptCount val="1"/>
                <c:pt idx="0">
                  <c:v>Aav</c:v>
                </c:pt>
              </c:strCache>
            </c:strRef>
          </c:tx>
          <c:spPr>
            <a:ln w="38100">
              <a:solidFill>
                <a:srgbClr val="FF00FF"/>
              </a:solidFill>
              <a:prstDash val="solid"/>
            </a:ln>
          </c:spPr>
          <c:marker>
            <c:symbol val="square"/>
            <c:size val="9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t-E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'2'!$B$6:$E$6</c:f>
              <c:numCache>
                <c:formatCode>m/d/yyyy</c:formatCode>
                <c:ptCount val="4"/>
                <c:pt idx="0">
                  <c:v>35431</c:v>
                </c:pt>
                <c:pt idx="1">
                  <c:v>35440</c:v>
                </c:pt>
                <c:pt idx="2">
                  <c:v>35449</c:v>
                </c:pt>
                <c:pt idx="3">
                  <c:v>35460</c:v>
                </c:pt>
              </c:numCache>
            </c:numRef>
          </c:cat>
          <c:val>
            <c:numRef>
              <c:f>'2'!$B$8:$E$8</c:f>
              <c:numCache>
                <c:formatCode>General</c:formatCode>
                <c:ptCount val="4"/>
                <c:pt idx="0">
                  <c:v>3</c:v>
                </c:pt>
                <c:pt idx="1">
                  <c:v>34</c:v>
                </c:pt>
                <c:pt idx="2">
                  <c:v>34</c:v>
                </c:pt>
                <c:pt idx="3">
                  <c:v>34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741-43E5-9809-0455ACF83568}"/>
            </c:ext>
          </c:extLst>
        </c:ser>
        <c:ser>
          <c:idx val="2"/>
          <c:order val="2"/>
          <c:tx>
            <c:strRef>
              <c:f>'2'!$A$9</c:f>
              <c:strCache>
                <c:ptCount val="1"/>
                <c:pt idx="0">
                  <c:v>Nurm</c:v>
                </c:pt>
              </c:strCache>
            </c:strRef>
          </c:tx>
          <c:spPr>
            <a:ln w="38100">
              <a:solidFill>
                <a:srgbClr val="FFFF00"/>
              </a:solidFill>
              <a:prstDash val="solid"/>
            </a:ln>
          </c:spPr>
          <c:marker>
            <c:symbol val="triangle"/>
            <c:size val="9"/>
            <c:spPr>
              <a:solidFill>
                <a:srgbClr val="FFFF00"/>
              </a:solidFill>
              <a:ln>
                <a:solidFill>
                  <a:srgbClr val="FFFF00"/>
                </a:solidFill>
                <a:prstDash val="solid"/>
              </a:ln>
            </c:spPr>
          </c:marker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t-E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'2'!$B$6:$E$6</c:f>
              <c:numCache>
                <c:formatCode>m/d/yyyy</c:formatCode>
                <c:ptCount val="4"/>
                <c:pt idx="0">
                  <c:v>35431</c:v>
                </c:pt>
                <c:pt idx="1">
                  <c:v>35440</c:v>
                </c:pt>
                <c:pt idx="2">
                  <c:v>35449</c:v>
                </c:pt>
                <c:pt idx="3">
                  <c:v>35460</c:v>
                </c:pt>
              </c:numCache>
            </c:numRef>
          </c:cat>
          <c:val>
            <c:numRef>
              <c:f>'2'!$B$9:$E$9</c:f>
              <c:numCache>
                <c:formatCode>General</c:formatCode>
                <c:ptCount val="4"/>
                <c:pt idx="0">
                  <c:v>43</c:v>
                </c:pt>
                <c:pt idx="1">
                  <c:v>34</c:v>
                </c:pt>
                <c:pt idx="2">
                  <c:v>34</c:v>
                </c:pt>
                <c:pt idx="3">
                  <c:v>34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1741-43E5-9809-0455ACF83568}"/>
            </c:ext>
          </c:extLst>
        </c:ser>
        <c:ser>
          <c:idx val="3"/>
          <c:order val="3"/>
          <c:tx>
            <c:strRef>
              <c:f>'2'!$A$10</c:f>
              <c:strCache>
                <c:ptCount val="1"/>
                <c:pt idx="0">
                  <c:v>Puu</c:v>
                </c:pt>
              </c:strCache>
            </c:strRef>
          </c:tx>
          <c:spPr>
            <a:ln w="38100">
              <a:solidFill>
                <a:srgbClr val="00FFFF"/>
              </a:solidFill>
              <a:prstDash val="solid"/>
            </a:ln>
          </c:spPr>
          <c:marker>
            <c:symbol val="x"/>
            <c:size val="9"/>
            <c:spPr>
              <a:noFill/>
              <a:ln>
                <a:solidFill>
                  <a:srgbClr val="00FFFF"/>
                </a:solidFill>
                <a:prstDash val="solid"/>
              </a:ln>
            </c:spPr>
          </c:marker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t-E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'2'!$B$6:$E$6</c:f>
              <c:numCache>
                <c:formatCode>m/d/yyyy</c:formatCode>
                <c:ptCount val="4"/>
                <c:pt idx="0">
                  <c:v>35431</c:v>
                </c:pt>
                <c:pt idx="1">
                  <c:v>35440</c:v>
                </c:pt>
                <c:pt idx="2">
                  <c:v>35449</c:v>
                </c:pt>
                <c:pt idx="3">
                  <c:v>35460</c:v>
                </c:pt>
              </c:numCache>
            </c:numRef>
          </c:cat>
          <c:val>
            <c:numRef>
              <c:f>'2'!$B$10:$E$10</c:f>
              <c:numCache>
                <c:formatCode>General</c:formatCode>
                <c:ptCount val="4"/>
                <c:pt idx="0">
                  <c:v>34</c:v>
                </c:pt>
                <c:pt idx="1">
                  <c:v>34</c:v>
                </c:pt>
                <c:pt idx="2">
                  <c:v>56</c:v>
                </c:pt>
                <c:pt idx="3">
                  <c:v>67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1741-43E5-9809-0455ACF83568}"/>
            </c:ext>
          </c:extLst>
        </c:ser>
        <c:ser>
          <c:idx val="4"/>
          <c:order val="4"/>
          <c:tx>
            <c:strRef>
              <c:f>'2'!$A$11</c:f>
              <c:strCache>
                <c:ptCount val="1"/>
                <c:pt idx="0">
                  <c:v>Kuusk</c:v>
                </c:pt>
              </c:strCache>
            </c:strRef>
          </c:tx>
          <c:spPr>
            <a:ln w="38100">
              <a:solidFill>
                <a:srgbClr val="800080"/>
              </a:solidFill>
              <a:prstDash val="solid"/>
            </a:ln>
          </c:spPr>
          <c:marker>
            <c:symbol val="star"/>
            <c:size val="9"/>
            <c:spPr>
              <a:noFill/>
              <a:ln>
                <a:solidFill>
                  <a:srgbClr val="800080"/>
                </a:solidFill>
                <a:prstDash val="solid"/>
              </a:ln>
            </c:spPr>
          </c:marker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t-E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'2'!$B$6:$E$6</c:f>
              <c:numCache>
                <c:formatCode>m/d/yyyy</c:formatCode>
                <c:ptCount val="4"/>
                <c:pt idx="0">
                  <c:v>35431</c:v>
                </c:pt>
                <c:pt idx="1">
                  <c:v>35440</c:v>
                </c:pt>
                <c:pt idx="2">
                  <c:v>35449</c:v>
                </c:pt>
                <c:pt idx="3">
                  <c:v>35460</c:v>
                </c:pt>
              </c:numCache>
            </c:numRef>
          </c:cat>
          <c:val>
            <c:numRef>
              <c:f>'2'!$B$11:$E$11</c:f>
              <c:numCache>
                <c:formatCode>General</c:formatCode>
                <c:ptCount val="4"/>
                <c:pt idx="0">
                  <c:v>56</c:v>
                </c:pt>
                <c:pt idx="1">
                  <c:v>56</c:v>
                </c:pt>
                <c:pt idx="2">
                  <c:v>45</c:v>
                </c:pt>
                <c:pt idx="3">
                  <c:v>45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1741-43E5-9809-0455ACF83568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2121962512"/>
        <c:axId val="1"/>
      </c:lineChart>
      <c:catAx>
        <c:axId val="2121962512"/>
        <c:scaling>
          <c:orientation val="minMax"/>
        </c:scaling>
        <c:delete val="0"/>
        <c:axPos val="b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t-EE"/>
                  <a:t>Kuupäev</a:t>
                </a:r>
              </a:p>
            </c:rich>
          </c:tx>
          <c:layout>
            <c:manualLayout>
              <c:xMode val="edge"/>
              <c:yMode val="edge"/>
              <c:x val="0.44483839763713018"/>
              <c:y val="0.95399985549690303"/>
            </c:manualLayout>
          </c:layout>
          <c:overlay val="0"/>
          <c:spPr>
            <a:noFill/>
            <a:ln w="25400">
              <a:noFill/>
            </a:ln>
          </c:spPr>
        </c:title>
        <c:numFmt formatCode="m/d/yyyy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t-EE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t-EE"/>
                  <a:t>Tulemus</a:t>
                </a:r>
              </a:p>
            </c:rich>
          </c:tx>
          <c:layout>
            <c:manualLayout>
              <c:xMode val="edge"/>
              <c:yMode val="edge"/>
              <c:x val="5.9882091989613686E-3"/>
              <c:y val="0.47303154232625133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t-EE"/>
          </a:p>
        </c:txPr>
        <c:crossAx val="2121962512"/>
        <c:crosses val="autoZero"/>
        <c:crossBetween val="midCat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92475059201103416"/>
          <c:y val="0.43969710477977053"/>
          <c:w val="7.0147593473547459E-2"/>
          <c:h val="0.16825954190128403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t-E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t-EE"/>
    </a:p>
  </c:txPr>
  <c:printSettings>
    <c:headerFooter alignWithMargins="0">
      <c:oddHeader>&amp;A</c:oddHeader>
      <c:oddFooter>Page &amp;P</c:oddFooter>
    </c:headerFooter>
    <c:pageMargins b="1" l="0.75" r="0.75" t="1" header="0.5" footer="0.5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t-EE"/>
              <a:t>Võrdlus</a:t>
            </a:r>
          </a:p>
        </c:rich>
      </c:tx>
      <c:layout>
        <c:manualLayout>
          <c:xMode val="edge"/>
          <c:yMode val="edge"/>
          <c:x val="0.45543258509070594"/>
          <c:y val="3.4633214327605827E-2"/>
        </c:manualLayout>
      </c:layout>
      <c:overlay val="0"/>
      <c:spPr>
        <a:noFill/>
        <a:ln w="25400">
          <a:noFill/>
        </a:ln>
      </c:spPr>
    </c:title>
    <c:autoTitleDeleted val="0"/>
    <c:view3D>
      <c:rotX val="44"/>
      <c:hPercent val="170"/>
      <c:rotY val="38"/>
      <c:depthPercent val="200"/>
      <c:rAngAx val="1"/>
    </c:view3D>
    <c:floor>
      <c:thickness val="0"/>
      <c:spPr>
        <a:solidFill>
          <a:srgbClr val="C0C0C0"/>
        </a:solidFill>
        <a:ln w="3175">
          <a:solidFill>
            <a:srgbClr val="000000"/>
          </a:solidFill>
          <a:prstDash val="solid"/>
        </a:ln>
      </c:spPr>
    </c:floor>
    <c:sideWall>
      <c:thickness val="0"/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sideWall>
    <c:backWall>
      <c:thickness val="0"/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backWall>
    <c:plotArea>
      <c:layout>
        <c:manualLayout>
          <c:layoutTarget val="inner"/>
          <c:xMode val="edge"/>
          <c:yMode val="edge"/>
          <c:x val="0.17696025143584659"/>
          <c:y val="0.15368488857875084"/>
          <c:w val="0.70921279063823806"/>
          <c:h val="0.6948288624475919"/>
        </c:manualLayout>
      </c:layout>
      <c:bar3DChart>
        <c:barDir val="bar"/>
        <c:grouping val="clustered"/>
        <c:varyColors val="0"/>
        <c:ser>
          <c:idx val="0"/>
          <c:order val="0"/>
          <c:tx>
            <c:strRef>
              <c:f>'3'!$A$13</c:f>
              <c:strCache>
                <c:ptCount val="1"/>
                <c:pt idx="0">
                  <c:v>Märts</c:v>
                </c:pt>
              </c:strCache>
            </c:strRef>
          </c:tx>
          <c:spPr>
            <a:solidFill>
              <a:srgbClr val="8080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dLbl>
              <c:idx val="0"/>
              <c:layout>
                <c:manualLayout>
                  <c:x val="1.5323336414461985E-2"/>
                  <c:y val="1.3154595078785358E-2"/>
                </c:manualLayout>
              </c:layout>
              <c:numFmt formatCode="0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800" b="0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t-EE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24D8-4F0E-BE6F-6F079A628FC7}"/>
                </c:ext>
              </c:extLst>
            </c:dLbl>
            <c:dLbl>
              <c:idx val="1"/>
              <c:layout>
                <c:manualLayout>
                  <c:x val="7.2584746513034037E-2"/>
                  <c:y val="-2.7079997020511004E-2"/>
                </c:manualLayout>
              </c:layout>
              <c:numFmt formatCode="0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800" b="0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t-EE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24D8-4F0E-BE6F-6F079A628FC7}"/>
                </c:ext>
              </c:extLst>
            </c:dLbl>
            <c:dLbl>
              <c:idx val="2"/>
              <c:layout>
                <c:manualLayout>
                  <c:x val="7.7912810686852185E-2"/>
                  <c:y val="-1.7529627579276119E-2"/>
                </c:manualLayout>
              </c:layout>
              <c:numFmt formatCode="0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800" b="0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t-EE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24D8-4F0E-BE6F-6F079A628FC7}"/>
                </c:ext>
              </c:extLst>
            </c:dLbl>
            <c:dLbl>
              <c:idx val="3"/>
              <c:layout>
                <c:manualLayout>
                  <c:x val="7.8864188197782403E-2"/>
                  <c:y val="-1.6637277664540484E-2"/>
                </c:manualLayout>
              </c:layout>
              <c:numFmt formatCode="0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800" b="0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t-EE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24D8-4F0E-BE6F-6F079A628FC7}"/>
                </c:ext>
              </c:extLst>
            </c:dLbl>
            <c:dLbl>
              <c:idx val="4"/>
              <c:layout>
                <c:manualLayout>
                  <c:x val="7.9656485781430086E-2"/>
                  <c:y val="-3.0896959018132442E-2"/>
                </c:manualLayout>
              </c:layout>
              <c:numFmt formatCode="0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800" b="0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t-EE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24D8-4F0E-BE6F-6F079A628FC7}"/>
                </c:ext>
              </c:extLst>
            </c:dLbl>
            <c:numFmt formatCode="0" sourceLinked="0"/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t-E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'3'!$D$14:$D$18</c:f>
              <c:strCache>
                <c:ptCount val="5"/>
                <c:pt idx="0">
                  <c:v>Aadu Kuusk</c:v>
                </c:pt>
                <c:pt idx="1">
                  <c:v>Alla Tamm</c:v>
                </c:pt>
                <c:pt idx="2">
                  <c:v>Juku Haab</c:v>
                </c:pt>
                <c:pt idx="3">
                  <c:v>Vadim Vaher</c:v>
                </c:pt>
                <c:pt idx="4">
                  <c:v>Vera Kastan</c:v>
                </c:pt>
              </c:strCache>
            </c:strRef>
          </c:cat>
          <c:val>
            <c:numRef>
              <c:f>'3'!$A$14:$A$18</c:f>
              <c:numCache>
                <c:formatCode>#\ ##0.00\ \k\r</c:formatCode>
                <c:ptCount val="5"/>
                <c:pt idx="0">
                  <c:v>9544.6</c:v>
                </c:pt>
                <c:pt idx="1">
                  <c:v>42816.600000000006</c:v>
                </c:pt>
                <c:pt idx="2">
                  <c:v>979.2</c:v>
                </c:pt>
                <c:pt idx="3">
                  <c:v>66410</c:v>
                </c:pt>
                <c:pt idx="4">
                  <c:v>10384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24D8-4F0E-BE6F-6F079A628FC7}"/>
            </c:ext>
          </c:extLst>
        </c:ser>
        <c:ser>
          <c:idx val="1"/>
          <c:order val="1"/>
          <c:tx>
            <c:strRef>
              <c:f>'3'!$B$13</c:f>
              <c:strCache>
                <c:ptCount val="1"/>
                <c:pt idx="0">
                  <c:v>April</c:v>
                </c:pt>
              </c:strCache>
            </c:strRef>
          </c:tx>
          <c:spPr>
            <a:solidFill>
              <a:srgbClr val="80206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dLbl>
              <c:idx val="0"/>
              <c:layout>
                <c:manualLayout>
                  <c:x val="7.5610307174615643E-2"/>
                  <c:y val="-2.9882168608941884E-2"/>
                </c:manualLayout>
              </c:layout>
              <c:numFmt formatCode="0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800" b="0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t-EE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24D8-4F0E-BE6F-6F079A628FC7}"/>
                </c:ext>
              </c:extLst>
            </c:dLbl>
            <c:dLbl>
              <c:idx val="1"/>
              <c:layout>
                <c:manualLayout>
                  <c:x val="7.3956531407885606E-2"/>
                  <c:y val="-3.3318970485157084E-2"/>
                </c:manualLayout>
              </c:layout>
              <c:numFmt formatCode="0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800" b="0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t-EE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24D8-4F0E-BE6F-6F079A628FC7}"/>
                </c:ext>
              </c:extLst>
            </c:dLbl>
            <c:dLbl>
              <c:idx val="2"/>
              <c:layout>
                <c:manualLayout>
                  <c:x val="7.7912810686852157E-2"/>
                  <c:y val="-2.8097468779470669E-2"/>
                </c:manualLayout>
              </c:layout>
              <c:numFmt formatCode="0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800" b="0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t-EE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24D8-4F0E-BE6F-6F079A628FC7}"/>
                </c:ext>
              </c:extLst>
            </c:dLbl>
            <c:dLbl>
              <c:idx val="3"/>
              <c:layout>
                <c:manualLayout>
                  <c:x val="8.1402715601938014E-2"/>
                  <c:y val="-8.9978103888922856E-2"/>
                </c:manualLayout>
              </c:layout>
              <c:numFmt formatCode="0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800" b="0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t-EE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24D8-4F0E-BE6F-6F079A628FC7}"/>
                </c:ext>
              </c:extLst>
            </c:dLbl>
            <c:dLbl>
              <c:idx val="4"/>
              <c:layout>
                <c:manualLayout>
                  <c:x val="5.9380307947342947E-2"/>
                  <c:y val="-5.4452539646581422E-2"/>
                </c:manualLayout>
              </c:layout>
              <c:numFmt formatCode="0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800" b="0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t-EE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24D8-4F0E-BE6F-6F079A628FC7}"/>
                </c:ext>
              </c:extLst>
            </c:dLbl>
            <c:numFmt formatCode="0" sourceLinked="0"/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t-E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'3'!$D$14:$D$18</c:f>
              <c:strCache>
                <c:ptCount val="5"/>
                <c:pt idx="0">
                  <c:v>Aadu Kuusk</c:v>
                </c:pt>
                <c:pt idx="1">
                  <c:v>Alla Tamm</c:v>
                </c:pt>
                <c:pt idx="2">
                  <c:v>Juku Haab</c:v>
                </c:pt>
                <c:pt idx="3">
                  <c:v>Vadim Vaher</c:v>
                </c:pt>
                <c:pt idx="4">
                  <c:v>Vera Kastan</c:v>
                </c:pt>
              </c:strCache>
            </c:strRef>
          </c:cat>
          <c:val>
            <c:numRef>
              <c:f>'3'!$B$14:$B$18</c:f>
              <c:numCache>
                <c:formatCode>#\ ##0.00\ \k\r</c:formatCode>
                <c:ptCount val="5"/>
                <c:pt idx="0">
                  <c:v>33406.1</c:v>
                </c:pt>
                <c:pt idx="1">
                  <c:v>42816.600000000006</c:v>
                </c:pt>
                <c:pt idx="2">
                  <c:v>1468.8000000000002</c:v>
                </c:pt>
                <c:pt idx="3">
                  <c:v>33205</c:v>
                </c:pt>
                <c:pt idx="4">
                  <c:v>12980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24D8-4F0E-BE6F-6F079A628FC7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gapDepth val="0"/>
        <c:shape val="box"/>
        <c:axId val="2124689280"/>
        <c:axId val="1"/>
        <c:axId val="0"/>
      </c:bar3DChart>
      <c:catAx>
        <c:axId val="2124689280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t-EE"/>
                  <a:t>Müüja</a:t>
                </a:r>
              </a:p>
            </c:rich>
          </c:tx>
          <c:layout>
            <c:manualLayout>
              <c:xMode val="edge"/>
              <c:yMode val="edge"/>
              <c:x val="3.5666407266139621E-2"/>
              <c:y val="0.4805358487955308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t-EE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in val="5000"/>
        </c:scaling>
        <c:delete val="0"/>
        <c:axPos val="b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t-EE"/>
                  <a:t>summa</a:t>
                </a:r>
              </a:p>
            </c:rich>
          </c:tx>
          <c:layout>
            <c:manualLayout>
              <c:xMode val="edge"/>
              <c:yMode val="edge"/>
              <c:x val="0.48424006788258794"/>
              <c:y val="0.9112864519951282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t-EE"/>
          </a:p>
        </c:txPr>
        <c:crossAx val="2124689280"/>
        <c:crosses val="autoZero"/>
        <c:crossBetween val="between"/>
        <c:majorUnit val="2000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90949338528656054"/>
          <c:y val="0.50651075954123514"/>
          <c:w val="7.270459942713077E-2"/>
          <c:h val="9.3076763505440654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t-EE"/>
        </a:p>
      </c:txPr>
    </c:legend>
    <c:plotVisOnly val="1"/>
    <c:dispBlanksAs val="gap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t-EE"/>
    </a:p>
  </c:txPr>
  <c:printSettings>
    <c:headerFooter alignWithMargins="0">
      <c:oddHeader>&amp;A</c:oddHeader>
      <c:oddFooter>Page &amp;P</c:oddFooter>
    </c:headerFooter>
    <c:pageMargins b="1" l="0.75" r="0.75" t="1" header="0.5" footer="0.5"/>
    <c:pageSetup paperSize="9" orientation="landscape"/>
  </c:printSettings>
  <c:userShapes r:id="rId1"/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600" b="1" i="1" u="sng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t-EE"/>
              <a:t>Testide võrdlus</a:t>
            </a:r>
          </a:p>
        </c:rich>
      </c:tx>
      <c:layout>
        <c:manualLayout>
          <c:xMode val="edge"/>
          <c:yMode val="edge"/>
          <c:x val="0.38244827367386874"/>
          <c:y val="1.627962878042235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0823754384049767E-2"/>
          <c:y val="0.16512194905856961"/>
          <c:w val="0.88388045471294108"/>
          <c:h val="0.7418859401363900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'4'!$B$4</c:f>
              <c:strCache>
                <c:ptCount val="1"/>
                <c:pt idx="0">
                  <c:v>Test1</c:v>
                </c:pt>
              </c:strCache>
            </c:strRef>
          </c:tx>
          <c:spPr>
            <a:solidFill>
              <a:srgbClr val="8080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spPr>
              <a:solidFill>
                <a:srgbClr val="FFFFFF"/>
              </a:solidFill>
              <a:ln w="3175">
                <a:solidFill>
                  <a:srgbClr val="000000"/>
                </a:solidFill>
                <a:prstDash val="solid"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t-E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'4'!$A$5:$A$10</c:f>
              <c:strCache>
                <c:ptCount val="6"/>
                <c:pt idx="0">
                  <c:v>Kivi</c:v>
                </c:pt>
                <c:pt idx="1">
                  <c:v>Kask</c:v>
                </c:pt>
                <c:pt idx="2">
                  <c:v>Mänd</c:v>
                </c:pt>
                <c:pt idx="3">
                  <c:v>Haab</c:v>
                </c:pt>
                <c:pt idx="4">
                  <c:v>Kuusk</c:v>
                </c:pt>
                <c:pt idx="5">
                  <c:v>Pärn</c:v>
                </c:pt>
              </c:strCache>
            </c:strRef>
          </c:cat>
          <c:val>
            <c:numRef>
              <c:f>'4'!$B$5:$B$10</c:f>
              <c:numCache>
                <c:formatCode>General</c:formatCode>
                <c:ptCount val="6"/>
                <c:pt idx="0">
                  <c:v>2</c:v>
                </c:pt>
                <c:pt idx="1">
                  <c:v>77</c:v>
                </c:pt>
                <c:pt idx="2">
                  <c:v>67</c:v>
                </c:pt>
                <c:pt idx="3">
                  <c:v>96</c:v>
                </c:pt>
                <c:pt idx="4">
                  <c:v>4</c:v>
                </c:pt>
                <c:pt idx="5">
                  <c:v>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CBF-4D24-BD5E-153AE4EE41C8}"/>
            </c:ext>
          </c:extLst>
        </c:ser>
        <c:ser>
          <c:idx val="1"/>
          <c:order val="1"/>
          <c:tx>
            <c:strRef>
              <c:f>'4'!$C$4</c:f>
              <c:strCache>
                <c:ptCount val="1"/>
                <c:pt idx="0">
                  <c:v>Test2</c:v>
                </c:pt>
              </c:strCache>
            </c:strRef>
          </c:tx>
          <c:spPr>
            <a:solidFill>
              <a:srgbClr val="CC9CCC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spPr>
              <a:solidFill>
                <a:srgbClr val="FFFFFF"/>
              </a:solidFill>
              <a:ln w="3175">
                <a:solidFill>
                  <a:srgbClr val="000000"/>
                </a:solidFill>
                <a:prstDash val="solid"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t-E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'4'!$A$5:$A$10</c:f>
              <c:strCache>
                <c:ptCount val="6"/>
                <c:pt idx="0">
                  <c:v>Kivi</c:v>
                </c:pt>
                <c:pt idx="1">
                  <c:v>Kask</c:v>
                </c:pt>
                <c:pt idx="2">
                  <c:v>Mänd</c:v>
                </c:pt>
                <c:pt idx="3">
                  <c:v>Haab</c:v>
                </c:pt>
                <c:pt idx="4">
                  <c:v>Kuusk</c:v>
                </c:pt>
                <c:pt idx="5">
                  <c:v>Pärn</c:v>
                </c:pt>
              </c:strCache>
            </c:strRef>
          </c:cat>
          <c:val>
            <c:numRef>
              <c:f>'4'!$C$5:$C$10</c:f>
              <c:numCache>
                <c:formatCode>General</c:formatCode>
                <c:ptCount val="6"/>
                <c:pt idx="0">
                  <c:v>2</c:v>
                </c:pt>
                <c:pt idx="1">
                  <c:v>56</c:v>
                </c:pt>
                <c:pt idx="2">
                  <c:v>90</c:v>
                </c:pt>
                <c:pt idx="3">
                  <c:v>98</c:v>
                </c:pt>
                <c:pt idx="4">
                  <c:v>78</c:v>
                </c:pt>
                <c:pt idx="5">
                  <c:v>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CBF-4D24-BD5E-153AE4EE41C8}"/>
            </c:ext>
          </c:extLst>
        </c:ser>
        <c:ser>
          <c:idx val="2"/>
          <c:order val="2"/>
          <c:tx>
            <c:strRef>
              <c:f>'4'!$D$4</c:f>
              <c:strCache>
                <c:ptCount val="1"/>
                <c:pt idx="0">
                  <c:v>Test3</c:v>
                </c:pt>
              </c:strCache>
            </c:strRef>
          </c:tx>
          <c:spPr>
            <a:solidFill>
              <a:srgbClr val="FFFFC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spPr>
              <a:solidFill>
                <a:srgbClr val="FFFFFF"/>
              </a:solidFill>
              <a:ln w="3175">
                <a:solidFill>
                  <a:srgbClr val="000000"/>
                </a:solidFill>
                <a:prstDash val="solid"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t-E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'4'!$A$5:$A$10</c:f>
              <c:strCache>
                <c:ptCount val="6"/>
                <c:pt idx="0">
                  <c:v>Kivi</c:v>
                </c:pt>
                <c:pt idx="1">
                  <c:v>Kask</c:v>
                </c:pt>
                <c:pt idx="2">
                  <c:v>Mänd</c:v>
                </c:pt>
                <c:pt idx="3">
                  <c:v>Haab</c:v>
                </c:pt>
                <c:pt idx="4">
                  <c:v>Kuusk</c:v>
                </c:pt>
                <c:pt idx="5">
                  <c:v>Pärn</c:v>
                </c:pt>
              </c:strCache>
            </c:strRef>
          </c:cat>
          <c:val>
            <c:numRef>
              <c:f>'4'!$D$5:$D$10</c:f>
              <c:numCache>
                <c:formatCode>General</c:formatCode>
                <c:ptCount val="6"/>
                <c:pt idx="0">
                  <c:v>99</c:v>
                </c:pt>
                <c:pt idx="1">
                  <c:v>95</c:v>
                </c:pt>
                <c:pt idx="2">
                  <c:v>95</c:v>
                </c:pt>
                <c:pt idx="3">
                  <c:v>97</c:v>
                </c:pt>
                <c:pt idx="4">
                  <c:v>98</c:v>
                </c:pt>
                <c:pt idx="5">
                  <c:v>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0CBF-4D24-BD5E-153AE4EE41C8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2124689696"/>
        <c:axId val="1"/>
      </c:barChart>
      <c:lineChart>
        <c:grouping val="standard"/>
        <c:varyColors val="0"/>
        <c:ser>
          <c:idx val="3"/>
          <c:order val="3"/>
          <c:tx>
            <c:strRef>
              <c:f>'4'!$E$4</c:f>
              <c:strCache>
                <c:ptCount val="1"/>
                <c:pt idx="0">
                  <c:v>keskmine</c:v>
                </c:pt>
              </c:strCache>
            </c:strRef>
          </c:tx>
          <c:spPr>
            <a:ln w="38100">
              <a:solidFill>
                <a:srgbClr val="00FFFF"/>
              </a:solidFill>
              <a:prstDash val="solid"/>
            </a:ln>
          </c:spPr>
          <c:marker>
            <c:symbol val="none"/>
          </c:marker>
          <c:dLbls>
            <c:dLbl>
              <c:idx val="0"/>
              <c:layout>
                <c:manualLayout>
                  <c:x val="-2.6576183242043777E-2"/>
                  <c:y val="-4.3894325573798576E-2"/>
                </c:manualLayout>
              </c:layout>
              <c:numFmt formatCode="0" sourceLinked="0"/>
              <c:spPr>
                <a:solidFill>
                  <a:srgbClr val="000000"/>
                </a:solidFill>
                <a:ln w="3175">
                  <a:solidFill>
                    <a:srgbClr val="000000"/>
                  </a:solidFill>
                  <a:prstDash val="solid"/>
                </a:ln>
                <a:effectLst>
                  <a:outerShdw dist="35921" dir="2700000" algn="br">
                    <a:srgbClr val="000000"/>
                  </a:outerShdw>
                </a:effectLst>
              </c:spPr>
              <c:txPr>
                <a:bodyPr/>
                <a:lstStyle/>
                <a:p>
                  <a:pPr>
                    <a:defRPr sz="800" b="0" i="0" u="none" strike="noStrike" baseline="0">
                      <a:solidFill>
                        <a:srgbClr val="FFFFFF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t-E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0CBF-4D24-BD5E-153AE4EE41C8}"/>
                </c:ext>
              </c:extLst>
            </c:dLbl>
            <c:dLbl>
              <c:idx val="1"/>
              <c:layout>
                <c:manualLayout>
                  <c:x val="-1.9021680537832486E-2"/>
                  <c:y val="-4.9094734071162993E-2"/>
                </c:manualLayout>
              </c:layout>
              <c:numFmt formatCode="0" sourceLinked="0"/>
              <c:spPr>
                <a:solidFill>
                  <a:srgbClr val="000000"/>
                </a:solidFill>
                <a:ln w="3175">
                  <a:solidFill>
                    <a:srgbClr val="000000"/>
                  </a:solidFill>
                  <a:prstDash val="solid"/>
                </a:ln>
                <a:effectLst>
                  <a:outerShdw dist="35921" dir="2700000" algn="br">
                    <a:srgbClr val="000000"/>
                  </a:outerShdw>
                </a:effectLst>
              </c:spPr>
              <c:txPr>
                <a:bodyPr/>
                <a:lstStyle/>
                <a:p>
                  <a:pPr>
                    <a:defRPr sz="800" b="0" i="0" u="none" strike="noStrike" baseline="0">
                      <a:solidFill>
                        <a:srgbClr val="FFFFFF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t-E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0CBF-4D24-BD5E-153AE4EE41C8}"/>
                </c:ext>
              </c:extLst>
            </c:dLbl>
            <c:numFmt formatCode="0" sourceLinked="0"/>
            <c:spPr>
              <a:solidFill>
                <a:srgbClr val="000000"/>
              </a:solidFill>
              <a:ln w="3175">
                <a:solidFill>
                  <a:srgbClr val="000000"/>
                </a:solidFill>
                <a:prstDash val="solid"/>
              </a:ln>
              <a:effectLst>
                <a:outerShdw dist="35921" dir="2700000" algn="br">
                  <a:srgbClr val="000000"/>
                </a:outerShdw>
              </a:effectLst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0" i="0" u="none" strike="noStrike" baseline="0">
                    <a:solidFill>
                      <a:srgbClr val="FFFFFF"/>
                    </a:solidFill>
                    <a:latin typeface="Arial"/>
                    <a:ea typeface="Arial"/>
                    <a:cs typeface="Arial"/>
                  </a:defRPr>
                </a:pPr>
                <a:endParaRPr lang="et-E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'4'!$A$5:$A$10</c:f>
              <c:strCache>
                <c:ptCount val="6"/>
                <c:pt idx="0">
                  <c:v>Kivi</c:v>
                </c:pt>
                <c:pt idx="1">
                  <c:v>Kask</c:v>
                </c:pt>
                <c:pt idx="2">
                  <c:v>Mänd</c:v>
                </c:pt>
                <c:pt idx="3">
                  <c:v>Haab</c:v>
                </c:pt>
                <c:pt idx="4">
                  <c:v>Kuusk</c:v>
                </c:pt>
                <c:pt idx="5">
                  <c:v>Pärn</c:v>
                </c:pt>
              </c:strCache>
            </c:strRef>
          </c:cat>
          <c:val>
            <c:numRef>
              <c:f>'4'!$E$5:$E$10</c:f>
              <c:numCache>
                <c:formatCode>General</c:formatCode>
                <c:ptCount val="6"/>
                <c:pt idx="0">
                  <c:v>34.333333333333336</c:v>
                </c:pt>
                <c:pt idx="1">
                  <c:v>76</c:v>
                </c:pt>
                <c:pt idx="2">
                  <c:v>84</c:v>
                </c:pt>
                <c:pt idx="3">
                  <c:v>97</c:v>
                </c:pt>
                <c:pt idx="4">
                  <c:v>60</c:v>
                </c:pt>
                <c:pt idx="5">
                  <c:v>76.333333333333329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0CBF-4D24-BD5E-153AE4EE41C8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2124689696"/>
        <c:axId val="1"/>
      </c:lineChart>
      <c:catAx>
        <c:axId val="212468969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t-EE"/>
                  <a:t>Õpilane</a:t>
                </a:r>
              </a:p>
            </c:rich>
          </c:tx>
          <c:layout>
            <c:manualLayout>
              <c:xMode val="edge"/>
              <c:yMode val="edge"/>
              <c:x val="0.93581787459457755"/>
              <c:y val="0.92793884048407416"/>
            </c:manualLayout>
          </c:layout>
          <c:overlay val="0"/>
          <c:spPr>
            <a:solidFill>
              <a:srgbClr val="FFFF00"/>
            </a:solidFill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t-EE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 rot="0" vert="wordArtVert"/>
              <a:lstStyle/>
              <a:p>
                <a:pPr algn="ctr"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t-EE"/>
                  <a:t>Punkte</a:t>
                </a:r>
              </a:p>
            </c:rich>
          </c:tx>
          <c:layout>
            <c:manualLayout>
              <c:xMode val="edge"/>
              <c:yMode val="edge"/>
              <c:x val="6.6102170758446446E-3"/>
              <c:y val="3.9536241323882858E-2"/>
            </c:manualLayout>
          </c:layout>
          <c:overlay val="0"/>
          <c:spPr>
            <a:solidFill>
              <a:srgbClr val="FFFF00"/>
            </a:solidFill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t-EE"/>
          </a:p>
        </c:txPr>
        <c:crossAx val="2124689696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8860203833854445"/>
          <c:y val="4.6513225086921017E-2"/>
          <c:w val="9.5375989237187014E-2"/>
          <c:h val="0.1976812066194143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t-EE"/>
        </a:p>
      </c:txPr>
    </c:legend>
    <c:plotVisOnly val="1"/>
    <c:dispBlanksAs val="gap"/>
    <c:showDLblsOverMax val="0"/>
  </c:chart>
  <c:spPr>
    <a:solidFill>
      <a:srgbClr val="A6CAF0"/>
    </a:solidFill>
    <a:ln w="6350">
      <a:noFill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t-EE"/>
    </a:p>
  </c:txPr>
  <c:printSettings>
    <c:headerFooter alignWithMargins="0">
      <c:oddHeader>&amp;A</c:oddHeader>
      <c:oddFooter>Page &amp;P</c:oddFooter>
    </c:headerFooter>
    <c:pageMargins b="1" l="0.75" r="0.75" t="1" header="0.5" footer="0.5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635765447722477"/>
          <c:y val="6.5265281017892224E-2"/>
          <c:w val="0.85321501927954624"/>
          <c:h val="0.73265541271698353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'5'!$B$1</c:f>
              <c:strCache>
                <c:ptCount val="1"/>
                <c:pt idx="0">
                  <c:v>+</c:v>
                </c:pt>
              </c:strCache>
            </c:strRef>
          </c:tx>
          <c:spPr>
            <a:blipFill dpi="0" rotWithShape="0">
              <a:blip xmlns:r="http://schemas.openxmlformats.org/officeDocument/2006/relationships" r:embed="rId1"/>
              <a:srcRect/>
              <a:stretch>
                <a:fillRect/>
              </a:stretch>
            </a:blipFill>
            <a:ln w="25400">
              <a:noFill/>
            </a:ln>
          </c:spPr>
          <c:invertIfNegative val="0"/>
          <c:pictureOptions>
            <c:pictureFormat val="stretch"/>
          </c:pictureOptions>
          <c:cat>
            <c:strRef>
              <c:f>'5'!$A$2:$A$11</c:f>
              <c:strCache>
                <c:ptCount val="10"/>
                <c:pt idx="0">
                  <c:v>poliitik 1</c:v>
                </c:pt>
                <c:pt idx="1">
                  <c:v>poliitik 2</c:v>
                </c:pt>
                <c:pt idx="2">
                  <c:v>poliitik 3</c:v>
                </c:pt>
                <c:pt idx="3">
                  <c:v>poliitik 4</c:v>
                </c:pt>
                <c:pt idx="4">
                  <c:v>poliitik 5</c:v>
                </c:pt>
                <c:pt idx="5">
                  <c:v>poliitik 6</c:v>
                </c:pt>
                <c:pt idx="6">
                  <c:v>poliitik 7</c:v>
                </c:pt>
                <c:pt idx="7">
                  <c:v>poliitik 8</c:v>
                </c:pt>
                <c:pt idx="8">
                  <c:v>poliitik 9</c:v>
                </c:pt>
                <c:pt idx="9">
                  <c:v>poliitik 10</c:v>
                </c:pt>
              </c:strCache>
            </c:strRef>
          </c:cat>
          <c:val>
            <c:numRef>
              <c:f>'5'!$B$2:$B$11</c:f>
              <c:numCache>
                <c:formatCode>General</c:formatCode>
                <c:ptCount val="10"/>
                <c:pt idx="0">
                  <c:v>23</c:v>
                </c:pt>
                <c:pt idx="1">
                  <c:v>25</c:v>
                </c:pt>
                <c:pt idx="2">
                  <c:v>20</c:v>
                </c:pt>
                <c:pt idx="3">
                  <c:v>14</c:v>
                </c:pt>
                <c:pt idx="4">
                  <c:v>18</c:v>
                </c:pt>
                <c:pt idx="5">
                  <c:v>16</c:v>
                </c:pt>
                <c:pt idx="6">
                  <c:v>32</c:v>
                </c:pt>
                <c:pt idx="7">
                  <c:v>16</c:v>
                </c:pt>
                <c:pt idx="8">
                  <c:v>19</c:v>
                </c:pt>
                <c:pt idx="9">
                  <c:v>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0B7-4CEB-BC57-DB4E37BD810C}"/>
            </c:ext>
          </c:extLst>
        </c:ser>
        <c:ser>
          <c:idx val="1"/>
          <c:order val="1"/>
          <c:tx>
            <c:strRef>
              <c:f>'5'!$C$1</c:f>
              <c:strCache>
                <c:ptCount val="1"/>
                <c:pt idx="0">
                  <c:v>-</c:v>
                </c:pt>
              </c:strCache>
            </c:strRef>
          </c:tx>
          <c:spPr>
            <a:blipFill dpi="0" rotWithShape="0">
              <a:blip xmlns:r="http://schemas.openxmlformats.org/officeDocument/2006/relationships" r:embed="rId2"/>
              <a:srcRect/>
              <a:stretch>
                <a:fillRect/>
              </a:stretch>
            </a:blipFill>
            <a:ln w="25400">
              <a:noFill/>
            </a:ln>
          </c:spPr>
          <c:invertIfNegative val="0"/>
          <c:pictureOptions>
            <c:pictureFormat val="stretch"/>
          </c:pictureOptions>
          <c:cat>
            <c:strRef>
              <c:f>'5'!$A$2:$A$11</c:f>
              <c:strCache>
                <c:ptCount val="10"/>
                <c:pt idx="0">
                  <c:v>poliitik 1</c:v>
                </c:pt>
                <c:pt idx="1">
                  <c:v>poliitik 2</c:v>
                </c:pt>
                <c:pt idx="2">
                  <c:v>poliitik 3</c:v>
                </c:pt>
                <c:pt idx="3">
                  <c:v>poliitik 4</c:v>
                </c:pt>
                <c:pt idx="4">
                  <c:v>poliitik 5</c:v>
                </c:pt>
                <c:pt idx="5">
                  <c:v>poliitik 6</c:v>
                </c:pt>
                <c:pt idx="6">
                  <c:v>poliitik 7</c:v>
                </c:pt>
                <c:pt idx="7">
                  <c:v>poliitik 8</c:v>
                </c:pt>
                <c:pt idx="8">
                  <c:v>poliitik 9</c:v>
                </c:pt>
                <c:pt idx="9">
                  <c:v>poliitik 10</c:v>
                </c:pt>
              </c:strCache>
            </c:strRef>
          </c:cat>
          <c:val>
            <c:numRef>
              <c:f>'5'!$C$2:$C$11</c:f>
              <c:numCache>
                <c:formatCode>General</c:formatCode>
                <c:ptCount val="10"/>
                <c:pt idx="0">
                  <c:v>-12</c:v>
                </c:pt>
                <c:pt idx="1">
                  <c:v>-15</c:v>
                </c:pt>
                <c:pt idx="2">
                  <c:v>-32</c:v>
                </c:pt>
                <c:pt idx="3">
                  <c:v>-18</c:v>
                </c:pt>
                <c:pt idx="4">
                  <c:v>-12</c:v>
                </c:pt>
                <c:pt idx="5">
                  <c:v>-23</c:v>
                </c:pt>
                <c:pt idx="6">
                  <c:v>-24</c:v>
                </c:pt>
                <c:pt idx="7">
                  <c:v>-12</c:v>
                </c:pt>
                <c:pt idx="8">
                  <c:v>-23</c:v>
                </c:pt>
                <c:pt idx="9">
                  <c:v>-12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0B7-4CEB-BC57-DB4E37BD810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2124691776"/>
        <c:axId val="1"/>
      </c:barChart>
      <c:lineChart>
        <c:grouping val="standard"/>
        <c:varyColors val="0"/>
        <c:ser>
          <c:idx val="2"/>
          <c:order val="2"/>
          <c:tx>
            <c:strRef>
              <c:f>'5'!$D$1</c:f>
              <c:strCache>
                <c:ptCount val="1"/>
                <c:pt idx="0">
                  <c:v>keskmine</c:v>
                </c:pt>
              </c:strCache>
            </c:strRef>
          </c:tx>
          <c:spPr>
            <a:ln w="12700">
              <a:solidFill>
                <a:srgbClr val="FFFF00"/>
              </a:solidFill>
              <a:prstDash val="solid"/>
            </a:ln>
          </c:spPr>
          <c:marker>
            <c:symbol val="none"/>
          </c:marker>
          <c:dLbls>
            <c:spPr>
              <a:solidFill>
                <a:srgbClr val="FFFFFF"/>
              </a:solidFill>
              <a:ln w="3175">
                <a:solidFill>
                  <a:srgbClr val="000000"/>
                </a:solidFill>
                <a:prstDash val="solid"/>
              </a:ln>
              <a:effectLst>
                <a:outerShdw dist="35921" dir="2700000" algn="br">
                  <a:srgbClr val="000000"/>
                </a:outerShdw>
              </a:effectLst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t-EE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'5'!$A$2:$A$11</c:f>
              <c:strCache>
                <c:ptCount val="10"/>
                <c:pt idx="0">
                  <c:v>poliitik 1</c:v>
                </c:pt>
                <c:pt idx="1">
                  <c:v>poliitik 2</c:v>
                </c:pt>
                <c:pt idx="2">
                  <c:v>poliitik 3</c:v>
                </c:pt>
                <c:pt idx="3">
                  <c:v>poliitik 4</c:v>
                </c:pt>
                <c:pt idx="4">
                  <c:v>poliitik 5</c:v>
                </c:pt>
                <c:pt idx="5">
                  <c:v>poliitik 6</c:v>
                </c:pt>
                <c:pt idx="6">
                  <c:v>poliitik 7</c:v>
                </c:pt>
                <c:pt idx="7">
                  <c:v>poliitik 8</c:v>
                </c:pt>
                <c:pt idx="8">
                  <c:v>poliitik 9</c:v>
                </c:pt>
                <c:pt idx="9">
                  <c:v>poliitik 10</c:v>
                </c:pt>
              </c:strCache>
            </c:strRef>
          </c:cat>
          <c:val>
            <c:numRef>
              <c:f>'5'!$D$2:$D$11</c:f>
              <c:numCache>
                <c:formatCode>General</c:formatCode>
                <c:ptCount val="10"/>
                <c:pt idx="0">
                  <c:v>11</c:v>
                </c:pt>
                <c:pt idx="1">
                  <c:v>10</c:v>
                </c:pt>
                <c:pt idx="2">
                  <c:v>-12</c:v>
                </c:pt>
                <c:pt idx="3">
                  <c:v>-4</c:v>
                </c:pt>
                <c:pt idx="4">
                  <c:v>6</c:v>
                </c:pt>
                <c:pt idx="5">
                  <c:v>-7</c:v>
                </c:pt>
                <c:pt idx="6">
                  <c:v>8</c:v>
                </c:pt>
                <c:pt idx="7">
                  <c:v>4</c:v>
                </c:pt>
                <c:pt idx="8">
                  <c:v>-4</c:v>
                </c:pt>
                <c:pt idx="9">
                  <c:v>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70B7-4CEB-BC57-DB4E37BD810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124691776"/>
        <c:axId val="1"/>
      </c:lineChart>
      <c:catAx>
        <c:axId val="212469177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10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t-EE"/>
          </a:p>
        </c:txPr>
        <c:crossAx val="1"/>
        <c:crosses val="autoZero"/>
        <c:auto val="1"/>
        <c:lblAlgn val="ctr"/>
        <c:lblOffset val="1000"/>
        <c:tickMarkSkip val="1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t-EE"/>
          </a:p>
        </c:txPr>
        <c:crossAx val="212469177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t-E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2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t-EE"/>
    </a:p>
  </c:txPr>
  <c:printSettings>
    <c:headerFooter alignWithMargins="0"/>
    <c:pageMargins b="1" l="0.75" r="0.75" t="1" header="0.5" footer="0.5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15"/>
      <c:hPercent val="33"/>
      <c:rotY val="20"/>
      <c:depthPercent val="100"/>
      <c:rAngAx val="1"/>
    </c:view3D>
    <c:floor>
      <c:thickness val="0"/>
      <c:spPr>
        <a:noFill/>
        <a:ln w="6350">
          <a:noFill/>
        </a:ln>
      </c:spPr>
    </c:floor>
    <c:sideWall>
      <c:thickness val="0"/>
      <c:spPr>
        <a:noFill/>
        <a:ln w="25400">
          <a:noFill/>
        </a:ln>
      </c:spPr>
    </c:sideWall>
    <c:backWall>
      <c:thickness val="0"/>
      <c:spPr>
        <a:noFill/>
        <a:ln w="25400">
          <a:noFill/>
        </a:ln>
      </c:spPr>
    </c:backWall>
    <c:plotArea>
      <c:layout>
        <c:manualLayout>
          <c:layoutTarget val="inner"/>
          <c:xMode val="edge"/>
          <c:yMode val="edge"/>
          <c:x val="7.845366685616828E-2"/>
          <c:y val="4.5234248788368334E-2"/>
          <c:w val="0.85048322910744745"/>
          <c:h val="0.71405492730210018"/>
        </c:manualLayout>
      </c:layout>
      <c:bar3DChart>
        <c:barDir val="col"/>
        <c:grouping val="standard"/>
        <c:varyColors val="0"/>
        <c:ser>
          <c:idx val="1"/>
          <c:order val="0"/>
          <c:tx>
            <c:strRef>
              <c:f>'6'!$F$8</c:f>
              <c:strCache>
                <c:ptCount val="1"/>
                <c:pt idx="0">
                  <c:v>Palk</c:v>
                </c:pt>
              </c:strCache>
            </c:strRef>
          </c:tx>
          <c:spPr>
            <a:solidFill>
              <a:srgbClr val="FFFF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multiLvlStrRef>
              <c:f>'6'!$C$9:$D$17</c:f>
              <c:multiLvlStrCache>
                <c:ptCount val="9"/>
                <c:lvl>
                  <c:pt idx="0">
                    <c:v>Aadu</c:v>
                  </c:pt>
                  <c:pt idx="1">
                    <c:v>Eedi</c:v>
                  </c:pt>
                  <c:pt idx="2">
                    <c:v>Aare</c:v>
                  </c:pt>
                  <c:pt idx="3">
                    <c:v>Maali</c:v>
                  </c:pt>
                  <c:pt idx="4">
                    <c:v>Kalle</c:v>
                  </c:pt>
                  <c:pt idx="5">
                    <c:v>Margus</c:v>
                  </c:pt>
                  <c:pt idx="6">
                    <c:v>Mare</c:v>
                  </c:pt>
                  <c:pt idx="7">
                    <c:v>Kalle</c:v>
                  </c:pt>
                  <c:pt idx="8">
                    <c:v>Eve</c:v>
                  </c:pt>
                </c:lvl>
                <c:lvl>
                  <c:pt idx="0">
                    <c:v>Kuusk</c:v>
                  </c:pt>
                  <c:pt idx="1">
                    <c:v>Kask</c:v>
                  </c:pt>
                  <c:pt idx="2">
                    <c:v>Mänd</c:v>
                  </c:pt>
                  <c:pt idx="3">
                    <c:v>Haab</c:v>
                  </c:pt>
                  <c:pt idx="4">
                    <c:v>Kivi</c:v>
                  </c:pt>
                  <c:pt idx="5">
                    <c:v>Pärn</c:v>
                  </c:pt>
                  <c:pt idx="6">
                    <c:v>Kivi</c:v>
                  </c:pt>
                  <c:pt idx="7">
                    <c:v>Sõnajalg</c:v>
                  </c:pt>
                  <c:pt idx="8">
                    <c:v>Torim </c:v>
                  </c:pt>
                </c:lvl>
              </c:multiLvlStrCache>
            </c:multiLvlStrRef>
          </c:cat>
          <c:val>
            <c:numRef>
              <c:f>'6'!$F$9:$F$17</c:f>
              <c:numCache>
                <c:formatCode>General</c:formatCode>
                <c:ptCount val="9"/>
                <c:pt idx="0">
                  <c:v>3456</c:v>
                </c:pt>
                <c:pt idx="1">
                  <c:v>5432</c:v>
                </c:pt>
                <c:pt idx="2">
                  <c:v>1234</c:v>
                </c:pt>
                <c:pt idx="3">
                  <c:v>456</c:v>
                </c:pt>
                <c:pt idx="4">
                  <c:v>10</c:v>
                </c:pt>
                <c:pt idx="5">
                  <c:v>9876</c:v>
                </c:pt>
                <c:pt idx="6">
                  <c:v>7654</c:v>
                </c:pt>
                <c:pt idx="7">
                  <c:v>908</c:v>
                </c:pt>
                <c:pt idx="8">
                  <c:v>7890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EE0-4C74-A88D-DEC5D36EDFDE}"/>
            </c:ext>
          </c:extLst>
        </c:ser>
        <c:ser>
          <c:idx val="2"/>
          <c:order val="1"/>
          <c:tx>
            <c:strRef>
              <c:f>'6'!$M$8</c:f>
              <c:strCache>
                <c:ptCount val="1"/>
                <c:pt idx="0">
                  <c:v>Kätte</c:v>
                </c:pt>
              </c:strCache>
            </c:strRef>
          </c:tx>
          <c:spPr>
            <a:solidFill>
              <a:srgbClr val="FFFFC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multiLvlStrRef>
              <c:f>'6'!$C$9:$D$17</c:f>
              <c:multiLvlStrCache>
                <c:ptCount val="9"/>
                <c:lvl>
                  <c:pt idx="0">
                    <c:v>Aadu</c:v>
                  </c:pt>
                  <c:pt idx="1">
                    <c:v>Eedi</c:v>
                  </c:pt>
                  <c:pt idx="2">
                    <c:v>Aare</c:v>
                  </c:pt>
                  <c:pt idx="3">
                    <c:v>Maali</c:v>
                  </c:pt>
                  <c:pt idx="4">
                    <c:v>Kalle</c:v>
                  </c:pt>
                  <c:pt idx="5">
                    <c:v>Margus</c:v>
                  </c:pt>
                  <c:pt idx="6">
                    <c:v>Mare</c:v>
                  </c:pt>
                  <c:pt idx="7">
                    <c:v>Kalle</c:v>
                  </c:pt>
                  <c:pt idx="8">
                    <c:v>Eve</c:v>
                  </c:pt>
                </c:lvl>
                <c:lvl>
                  <c:pt idx="0">
                    <c:v>Kuusk</c:v>
                  </c:pt>
                  <c:pt idx="1">
                    <c:v>Kask</c:v>
                  </c:pt>
                  <c:pt idx="2">
                    <c:v>Mänd</c:v>
                  </c:pt>
                  <c:pt idx="3">
                    <c:v>Haab</c:v>
                  </c:pt>
                  <c:pt idx="4">
                    <c:v>Kivi</c:v>
                  </c:pt>
                  <c:pt idx="5">
                    <c:v>Pärn</c:v>
                  </c:pt>
                  <c:pt idx="6">
                    <c:v>Kivi</c:v>
                  </c:pt>
                  <c:pt idx="7">
                    <c:v>Sõnajalg</c:v>
                  </c:pt>
                  <c:pt idx="8">
                    <c:v>Torim </c:v>
                  </c:pt>
                </c:lvl>
              </c:multiLvlStrCache>
            </c:multiLvlStrRef>
          </c:cat>
          <c:val>
            <c:numRef>
              <c:f>'6'!$M$9:$M$17</c:f>
              <c:numCache>
                <c:formatCode>0.00</c:formatCode>
                <c:ptCount val="9"/>
                <c:pt idx="0">
                  <c:v>3436.15</c:v>
                </c:pt>
                <c:pt idx="1">
                  <c:v>4857.8</c:v>
                </c:pt>
                <c:pt idx="2">
                  <c:v>3857.1000000000004</c:v>
                </c:pt>
                <c:pt idx="3">
                  <c:v>417.25</c:v>
                </c:pt>
                <c:pt idx="4">
                  <c:v>13</c:v>
                </c:pt>
                <c:pt idx="5">
                  <c:v>10391.6</c:v>
                </c:pt>
                <c:pt idx="6">
                  <c:v>7445.1</c:v>
                </c:pt>
                <c:pt idx="7">
                  <c:v>833.05000000000007</c:v>
                </c:pt>
                <c:pt idx="8">
                  <c:v>7480.6500000000005</c:v>
                </c:pt>
              </c:numCache>
            </c:numRef>
          </c:val>
          <c:shape val="box"/>
          <c:extLst>
            <c:ext xmlns:c16="http://schemas.microsoft.com/office/drawing/2014/chart" uri="{C3380CC4-5D6E-409C-BE32-E72D297353CC}">
              <c16:uniqueId val="{00000001-0EE0-4C74-A88D-DEC5D36EDFD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cylinder"/>
        <c:axId val="2124693856"/>
        <c:axId val="1"/>
        <c:axId val="2"/>
      </c:bar3DChart>
      <c:catAx>
        <c:axId val="212469385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t-EE"/>
          </a:p>
        </c:txPr>
        <c:crossAx val="1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t-EE"/>
          </a:p>
        </c:txPr>
        <c:crossAx val="2124693856"/>
        <c:crosses val="autoZero"/>
        <c:crossBetween val="between"/>
      </c:valAx>
      <c:serAx>
        <c:axId val="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t-EE"/>
          </a:p>
        </c:txPr>
        <c:crossAx val="1"/>
        <c:crosses val="autoZero"/>
        <c:tickLblSkip val="1"/>
        <c:tickMarkSkip val="1"/>
      </c:serAx>
      <c:spPr>
        <a:noFill/>
        <a:ln w="25400">
          <a:noFill/>
        </a:ln>
      </c:spPr>
    </c:plotArea>
    <c:plotVisOnly val="1"/>
    <c:dispBlanksAs val="gap"/>
    <c:showDLblsOverMax val="0"/>
  </c:chart>
  <c:spPr>
    <a:blipFill dpi="0" rotWithShape="0">
      <a:blip xmlns:r="http://schemas.openxmlformats.org/officeDocument/2006/relationships" r:embed="rId1"/>
      <a:srcRect/>
      <a:tile tx="0" ty="0" sx="100000" sy="100000" flip="none" algn="tl"/>
    </a:blipFill>
    <a:ln w="3175">
      <a:solidFill>
        <a:srgbClr val="000000"/>
      </a:solidFill>
      <a:prstDash val="solid"/>
    </a:ln>
    <a:effectLst>
      <a:outerShdw dist="35921" dir="2700000" algn="br">
        <a:srgbClr val="000000"/>
      </a:outerShdw>
    </a:effectLst>
  </c:spPr>
  <c:txPr>
    <a:bodyPr/>
    <a:lstStyle/>
    <a:p>
      <a:pPr>
        <a:defRPr sz="102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t-EE"/>
    </a:p>
  </c:txPr>
  <c:printSettings>
    <c:headerFooter alignWithMargins="0"/>
    <c:pageMargins b="1" l="0.75" r="0.75" t="1" header="0.5" footer="0.5"/>
    <c:pageSetup orientation="landscape" horizontalDpi="300" verticalDpi="300"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.xml"/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68580</xdr:colOff>
      <xdr:row>0</xdr:row>
      <xdr:rowOff>0</xdr:rowOff>
    </xdr:from>
    <xdr:to>
      <xdr:col>16</xdr:col>
      <xdr:colOff>480060</xdr:colOff>
      <xdr:row>15</xdr:row>
      <xdr:rowOff>7620</xdr:rowOff>
    </xdr:to>
    <xdr:graphicFrame macro="">
      <xdr:nvGraphicFramePr>
        <xdr:cNvPr id="2049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12</xdr:row>
      <xdr:rowOff>53340</xdr:rowOff>
    </xdr:from>
    <xdr:to>
      <xdr:col>6</xdr:col>
      <xdr:colOff>335280</xdr:colOff>
      <xdr:row>37</xdr:row>
      <xdr:rowOff>106680</xdr:rowOff>
    </xdr:to>
    <xdr:graphicFrame macro="">
      <xdr:nvGraphicFramePr>
        <xdr:cNvPr id="4097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571500</xdr:colOff>
      <xdr:row>12</xdr:row>
      <xdr:rowOff>38100</xdr:rowOff>
    </xdr:from>
    <xdr:to>
      <xdr:col>18</xdr:col>
      <xdr:colOff>38100</xdr:colOff>
      <xdr:row>39</xdr:row>
      <xdr:rowOff>129540</xdr:rowOff>
    </xdr:to>
    <xdr:graphicFrame macro="">
      <xdr:nvGraphicFramePr>
        <xdr:cNvPr id="4098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13</xdr:col>
      <xdr:colOff>114300</xdr:colOff>
      <xdr:row>7</xdr:row>
      <xdr:rowOff>259080</xdr:rowOff>
    </xdr:from>
    <xdr:to>
      <xdr:col>17</xdr:col>
      <xdr:colOff>586740</xdr:colOff>
      <xdr:row>13</xdr:row>
      <xdr:rowOff>152400</xdr:rowOff>
    </xdr:to>
    <xdr:sp macro="" textlink="">
      <xdr:nvSpPr>
        <xdr:cNvPr id="4099" name="Text 12"/>
        <xdr:cNvSpPr txBox="1">
          <a:spLocks noChangeArrowheads="1"/>
        </xdr:cNvSpPr>
      </xdr:nvSpPr>
      <xdr:spPr bwMode="auto">
        <a:xfrm>
          <a:off x="13060680" y="2179320"/>
          <a:ext cx="2971800" cy="1577340"/>
        </a:xfrm>
        <a:prstGeom prst="rect">
          <a:avLst/>
        </a:prstGeom>
        <a:pattFill prst="pct10">
          <a:fgClr>
            <a:srgbClr xmlns:mc="http://schemas.openxmlformats.org/markup-compatibility/2006" xmlns:a14="http://schemas.microsoft.com/office/drawing/2010/main" val="000000" mc:Ignorable="a14" a14:legacySpreadsheetColorIndex="8"/>
          </a:fgClr>
          <a:bgClr>
            <a:srgbClr xmlns:mc="http://schemas.openxmlformats.org/markup-compatibility/2006" xmlns:a14="http://schemas.microsoft.com/office/drawing/2010/main" val="FFFFFF" mc:Ignorable="a14" a14:legacySpreadsheetColorIndex="9"/>
          </a:bgClr>
        </a:patt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54864" tIns="41148" rIns="0" bIns="0" anchor="t" upright="1"/>
        <a:lstStyle/>
        <a:p>
          <a:pPr algn="l" rtl="0">
            <a:defRPr sz="1000"/>
          </a:pPr>
          <a:r>
            <a:rPr lang="et-EE" sz="1800" b="1" i="0" u="none" strike="noStrike" baseline="0">
              <a:solidFill>
                <a:srgbClr val="000000"/>
              </a:solidFill>
              <a:latin typeface="MS Sans Serif"/>
            </a:rPr>
            <a:t>"Tulemuse" saamiseks korrutada "Kokku" tk hinnaga</a:t>
          </a:r>
        </a:p>
      </xdr:txBody>
    </xdr:sp>
    <xdr:clientData/>
  </xdr:twoCellAnchor>
  <xdr:twoCellAnchor>
    <xdr:from>
      <xdr:col>8</xdr:col>
      <xdr:colOff>487680</xdr:colOff>
      <xdr:row>5</xdr:row>
      <xdr:rowOff>15240</xdr:rowOff>
    </xdr:from>
    <xdr:to>
      <xdr:col>12</xdr:col>
      <xdr:colOff>60960</xdr:colOff>
      <xdr:row>9</xdr:row>
      <xdr:rowOff>76200</xdr:rowOff>
    </xdr:to>
    <xdr:sp macro="" textlink="">
      <xdr:nvSpPr>
        <xdr:cNvPr id="4100" name="Text 13"/>
        <xdr:cNvSpPr txBox="1">
          <a:spLocks noChangeArrowheads="1"/>
        </xdr:cNvSpPr>
      </xdr:nvSpPr>
      <xdr:spPr bwMode="auto">
        <a:xfrm>
          <a:off x="9395460" y="1043940"/>
          <a:ext cx="2987040" cy="1562100"/>
        </a:xfrm>
        <a:prstGeom prst="rect">
          <a:avLst/>
        </a:prstGeom>
        <a:pattFill prst="pct10">
          <a:fgClr>
            <a:srgbClr xmlns:mc="http://schemas.openxmlformats.org/markup-compatibility/2006" xmlns:a14="http://schemas.microsoft.com/office/drawing/2010/main" val="000000" mc:Ignorable="a14" a14:legacySpreadsheetColorIndex="8"/>
          </a:fgClr>
          <a:bgClr>
            <a:srgbClr xmlns:mc="http://schemas.openxmlformats.org/markup-compatibility/2006" xmlns:a14="http://schemas.microsoft.com/office/drawing/2010/main" val="FFFFFF" mc:Ignorable="a14" a14:legacySpreadsheetColorIndex="9"/>
          </a:bgClr>
        </a:patt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t-EE" sz="1800" b="1" i="0" u="none" strike="noStrike" baseline="0">
              <a:solidFill>
                <a:srgbClr val="000000"/>
              </a:solidFill>
              <a:latin typeface="MS Sans Serif"/>
            </a:rPr>
            <a:t>Palka makstakse 10 % müügitulemusest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30480</xdr:colOff>
      <xdr:row>11</xdr:row>
      <xdr:rowOff>0</xdr:rowOff>
    </xdr:from>
    <xdr:to>
      <xdr:col>13</xdr:col>
      <xdr:colOff>7620</xdr:colOff>
      <xdr:row>29</xdr:row>
      <xdr:rowOff>144780</xdr:rowOff>
    </xdr:to>
    <xdr:graphicFrame macro="">
      <xdr:nvGraphicFramePr>
        <xdr:cNvPr id="6145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0.41859</cdr:x>
      <cdr:y>0.03597</cdr:y>
    </cdr:from>
    <cdr:to>
      <cdr:x>0.59122</cdr:x>
      <cdr:y>0.13052</cdr:y>
    </cdr:to>
    <cdr:sp macro="" textlink="">
      <cdr:nvSpPr>
        <cdr:cNvPr id="7169" name="Oval 1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325919" y="124360"/>
          <a:ext cx="960242" cy="333584"/>
        </a:xfrm>
        <a:prstGeom xmlns:a="http://schemas.openxmlformats.org/drawingml/2006/main" prst="ellipse">
          <a:avLst/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ffectLst xmlns:a="http://schemas.openxmlformats.org/drawingml/2006/main">
          <a:prstShdw prst="shdw13" dist="53882" dir="13500000">
            <a:srgbClr val="808080"/>
          </a:prstShdw>
        </a:effectLst>
      </cdr:spPr>
      <cdr:txBody>
        <a:bodyPr xmlns:a="http://schemas.openxmlformats.org/drawingml/2006/main" vertOverflow="clip" wrap="square" lIns="45720" tIns="36576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t-EE" sz="1425" b="0" i="0" u="none" strike="noStrike" baseline="0">
              <a:solidFill>
                <a:srgbClr val="000000"/>
              </a:solidFill>
              <a:latin typeface="Arial"/>
              <a:cs typeface="Arial"/>
            </a:rPr>
            <a:t>võrdlus</a:t>
          </a:r>
        </a:p>
      </cdr:txBody>
    </cdr:sp>
  </cdr:relSizeAnchor>
</c:userShapes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13</xdr:row>
      <xdr:rowOff>106680</xdr:rowOff>
    </xdr:from>
    <xdr:to>
      <xdr:col>11</xdr:col>
      <xdr:colOff>601980</xdr:colOff>
      <xdr:row>33</xdr:row>
      <xdr:rowOff>30480</xdr:rowOff>
    </xdr:to>
    <xdr:graphicFrame macro="">
      <xdr:nvGraphicFramePr>
        <xdr:cNvPr id="8193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228600</xdr:colOff>
      <xdr:row>3</xdr:row>
      <xdr:rowOff>0</xdr:rowOff>
    </xdr:from>
    <xdr:to>
      <xdr:col>10</xdr:col>
      <xdr:colOff>342900</xdr:colOff>
      <xdr:row>12</xdr:row>
      <xdr:rowOff>91440</xdr:rowOff>
    </xdr:to>
    <xdr:sp macro="" textlink="">
      <xdr:nvSpPr>
        <xdr:cNvPr id="8194" name="Text 4"/>
        <xdr:cNvSpPr txBox="1">
          <a:spLocks noChangeArrowheads="1"/>
        </xdr:cNvSpPr>
      </xdr:nvSpPr>
      <xdr:spPr bwMode="auto">
        <a:xfrm>
          <a:off x="5196840" y="754380"/>
          <a:ext cx="2004060" cy="183642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  <a:extLs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36576" tIns="27432" rIns="36576" bIns="0" anchor="t" upright="1"/>
        <a:lstStyle/>
        <a:p>
          <a:pPr algn="just" rtl="0">
            <a:lnSpc>
              <a:spcPts val="1300"/>
            </a:lnSpc>
            <a:defRPr sz="1000"/>
          </a:pPr>
          <a:r>
            <a:rPr lang="et-EE" sz="1200" b="0" i="0" u="none" strike="noStrike" baseline="0">
              <a:solidFill>
                <a:srgbClr val="000000"/>
              </a:solidFill>
              <a:latin typeface="Arial"/>
              <a:cs typeface="Arial"/>
            </a:rPr>
            <a:t>Üliõpilased püüdsid saada endale vajalikku tulemust testide täitmisel. Eesmärk loeti saavutatuks, kui puudumisi oli vähem kui 5 ja keskmine tulemus kolme testi täitmisel oli suurem kui 80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45720</xdr:colOff>
          <xdr:row>0</xdr:row>
          <xdr:rowOff>0</xdr:rowOff>
        </xdr:from>
        <xdr:to>
          <xdr:col>13</xdr:col>
          <xdr:colOff>579120</xdr:colOff>
          <xdr:row>7</xdr:row>
          <xdr:rowOff>0</xdr:rowOff>
        </xdr:to>
        <xdr:sp macro="" textlink="">
          <xdr:nvSpPr>
            <xdr:cNvPr id="8195" name="Picture 6" hidden="1">
              <a:extLst>
                <a:ext uri="{63B3BB69-23CF-44E3-9099-C40C66FF867C}">
                  <a14:compatExt spid="_x0000_s819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1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11</xdr:row>
      <xdr:rowOff>91440</xdr:rowOff>
    </xdr:from>
    <xdr:to>
      <xdr:col>10</xdr:col>
      <xdr:colOff>236220</xdr:colOff>
      <xdr:row>33</xdr:row>
      <xdr:rowOff>22860</xdr:rowOff>
    </xdr:to>
    <xdr:graphicFrame macro="">
      <xdr:nvGraphicFramePr>
        <xdr:cNvPr id="9217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17</xdr:row>
      <xdr:rowOff>121920</xdr:rowOff>
    </xdr:from>
    <xdr:to>
      <xdr:col>13</xdr:col>
      <xdr:colOff>0</xdr:colOff>
      <xdr:row>31</xdr:row>
      <xdr:rowOff>7620</xdr:rowOff>
    </xdr:to>
    <xdr:graphicFrame macro="">
      <xdr:nvGraphicFramePr>
        <xdr:cNvPr id="11265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350520</xdr:colOff>
      <xdr:row>6</xdr:row>
      <xdr:rowOff>38100</xdr:rowOff>
    </xdr:from>
    <xdr:to>
      <xdr:col>9</xdr:col>
      <xdr:colOff>358140</xdr:colOff>
      <xdr:row>7</xdr:row>
      <xdr:rowOff>68580</xdr:rowOff>
    </xdr:to>
    <xdr:sp macro="" textlink="">
      <xdr:nvSpPr>
        <xdr:cNvPr id="11266" name="Line 8"/>
        <xdr:cNvSpPr>
          <a:spLocks noChangeShapeType="1"/>
        </xdr:cNvSpPr>
      </xdr:nvSpPr>
      <xdr:spPr bwMode="auto">
        <a:xfrm>
          <a:off x="7429500" y="1203960"/>
          <a:ext cx="7620" cy="167640"/>
        </a:xfrm>
        <a:prstGeom prst="line">
          <a:avLst/>
        </a:prstGeom>
        <a:noFill/>
        <a:ln w="9525">
          <a:solidFill>
            <a:srgbClr val="969696"/>
          </a:solidFill>
          <a:prstDash val="dash"/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441960</xdr:colOff>
      <xdr:row>6</xdr:row>
      <xdr:rowOff>38100</xdr:rowOff>
    </xdr:from>
    <xdr:to>
      <xdr:col>12</xdr:col>
      <xdr:colOff>449580</xdr:colOff>
      <xdr:row>7</xdr:row>
      <xdr:rowOff>68580</xdr:rowOff>
    </xdr:to>
    <xdr:sp macro="" textlink="">
      <xdr:nvSpPr>
        <xdr:cNvPr id="11267" name="Line 10"/>
        <xdr:cNvSpPr>
          <a:spLocks noChangeShapeType="1"/>
        </xdr:cNvSpPr>
      </xdr:nvSpPr>
      <xdr:spPr bwMode="auto">
        <a:xfrm>
          <a:off x="10584180" y="1203960"/>
          <a:ext cx="7620" cy="167640"/>
        </a:xfrm>
        <a:prstGeom prst="line">
          <a:avLst/>
        </a:prstGeom>
        <a:noFill/>
        <a:ln w="9525">
          <a:solidFill>
            <a:srgbClr val="969696"/>
          </a:solidFill>
          <a:prstDash val="dash"/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Relationship Id="rId5" Type="http://schemas.openxmlformats.org/officeDocument/2006/relationships/image" Target="../media/image2.emf"/><Relationship Id="rId4" Type="http://schemas.openxmlformats.org/officeDocument/2006/relationships/oleObject" Target="../embeddings/oleObject1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4"/>
  <sheetViews>
    <sheetView tabSelected="1" workbookViewId="0">
      <selection sqref="A1:G1"/>
    </sheetView>
  </sheetViews>
  <sheetFormatPr defaultRowHeight="13.2" x14ac:dyDescent="0.25"/>
  <cols>
    <col min="1" max="1" width="16" customWidth="1"/>
    <col min="2" max="2" width="9.88671875" customWidth="1"/>
    <col min="3" max="3" width="11.6640625" customWidth="1"/>
    <col min="4" max="4" width="14" customWidth="1"/>
    <col min="5" max="5" width="9" customWidth="1"/>
    <col min="6" max="7" width="10.6640625" customWidth="1"/>
  </cols>
  <sheetData>
    <row r="1" spans="1:7" ht="24.6" x14ac:dyDescent="0.4">
      <c r="A1" s="148" t="s">
        <v>2</v>
      </c>
      <c r="B1" s="149"/>
      <c r="C1" s="149"/>
      <c r="D1" s="149"/>
      <c r="E1" s="149"/>
      <c r="F1" s="149"/>
      <c r="G1" s="150"/>
    </row>
    <row r="2" spans="1:7" ht="21" x14ac:dyDescent="0.4">
      <c r="A2" s="2"/>
    </row>
    <row r="3" spans="1:7" ht="13.8" thickBot="1" x14ac:dyDescent="0.3"/>
    <row r="4" spans="1:7" ht="21.6" thickBot="1" x14ac:dyDescent="0.3">
      <c r="E4" s="3" t="s">
        <v>3</v>
      </c>
      <c r="F4" s="4"/>
      <c r="G4" s="4"/>
    </row>
    <row r="5" spans="1:7" ht="61.8" thickBot="1" x14ac:dyDescent="0.3">
      <c r="A5" s="5"/>
      <c r="B5" s="130" t="s">
        <v>4</v>
      </c>
      <c r="C5" s="6" t="s">
        <v>5</v>
      </c>
      <c r="D5" s="130" t="s">
        <v>6</v>
      </c>
      <c r="E5" s="7" t="s">
        <v>7</v>
      </c>
      <c r="F5" s="7" t="s">
        <v>8</v>
      </c>
      <c r="G5" s="7" t="s">
        <v>9</v>
      </c>
    </row>
    <row r="6" spans="1:7" ht="20.399999999999999" x14ac:dyDescent="0.35">
      <c r="A6" s="127" t="s">
        <v>10</v>
      </c>
      <c r="B6" s="131">
        <v>6.57</v>
      </c>
      <c r="C6" s="8">
        <f>B6*1.18</f>
        <v>7.7526000000000002</v>
      </c>
      <c r="D6" s="131">
        <v>23</v>
      </c>
      <c r="E6" s="9">
        <f>D6*C6/usd</f>
        <v>11.459498714652955</v>
      </c>
      <c r="F6" s="9">
        <f>D6*C6/fim</f>
        <v>67.286716981132074</v>
      </c>
      <c r="G6" s="10">
        <f>D6*C6/sek</f>
        <v>94.845638297872341</v>
      </c>
    </row>
    <row r="7" spans="1:7" ht="20.399999999999999" x14ac:dyDescent="0.35">
      <c r="A7" s="128" t="s">
        <v>11</v>
      </c>
      <c r="B7" s="132">
        <v>5.78</v>
      </c>
      <c r="C7" s="11">
        <f>B7*1.18</f>
        <v>6.8204000000000002</v>
      </c>
      <c r="D7" s="132">
        <v>65</v>
      </c>
      <c r="E7" s="12">
        <f>D7*C7/usd</f>
        <v>28.491388174807199</v>
      </c>
      <c r="F7" s="12">
        <f>D7*C7/fim</f>
        <v>167.29283018867926</v>
      </c>
      <c r="G7" s="13">
        <f>D7*C7/sek</f>
        <v>235.8117021276596</v>
      </c>
    </row>
    <row r="8" spans="1:7" ht="20.399999999999999" x14ac:dyDescent="0.35">
      <c r="A8" s="128" t="s">
        <v>12</v>
      </c>
      <c r="B8" s="132">
        <v>7.45</v>
      </c>
      <c r="C8" s="11">
        <f>B8*1.18</f>
        <v>8.7910000000000004</v>
      </c>
      <c r="D8" s="132">
        <v>45</v>
      </c>
      <c r="E8" s="12">
        <f>D8*C8/usd</f>
        <v>25.423843187660669</v>
      </c>
      <c r="F8" s="12">
        <f>D8*C8/fim</f>
        <v>149.2811320754717</v>
      </c>
      <c r="G8" s="13">
        <f>D8*C8/sek</f>
        <v>210.42287234042556</v>
      </c>
    </row>
    <row r="9" spans="1:7" ht="21" thickBot="1" x14ac:dyDescent="0.4">
      <c r="A9" s="129" t="s">
        <v>13</v>
      </c>
      <c r="B9" s="133">
        <v>5.87</v>
      </c>
      <c r="C9" s="14">
        <f>B9*1.18</f>
        <v>6.9265999999999996</v>
      </c>
      <c r="D9" s="133">
        <v>34</v>
      </c>
      <c r="E9" s="15">
        <f>D9*C9/usd</f>
        <v>15.135244215938302</v>
      </c>
      <c r="F9" s="15">
        <f>D9*C9/fim</f>
        <v>88.869584905660375</v>
      </c>
      <c r="G9" s="16">
        <f>D9*C9/sek</f>
        <v>125.26829787234043</v>
      </c>
    </row>
    <row r="10" spans="1:7" ht="13.8" thickBot="1" x14ac:dyDescent="0.3"/>
    <row r="11" spans="1:7" ht="21" x14ac:dyDescent="0.4">
      <c r="A11" s="17" t="s">
        <v>14</v>
      </c>
      <c r="B11" s="18">
        <v>0.18</v>
      </c>
    </row>
    <row r="12" spans="1:7" ht="21" x14ac:dyDescent="0.4">
      <c r="A12" s="19" t="s">
        <v>7</v>
      </c>
      <c r="B12" s="20">
        <v>15.56</v>
      </c>
    </row>
    <row r="13" spans="1:7" ht="21" x14ac:dyDescent="0.4">
      <c r="A13" s="19" t="s">
        <v>15</v>
      </c>
      <c r="B13" s="20">
        <v>2.65</v>
      </c>
    </row>
    <row r="14" spans="1:7" ht="21.6" thickBot="1" x14ac:dyDescent="0.45">
      <c r="A14" s="21" t="s">
        <v>9</v>
      </c>
      <c r="B14" s="22">
        <v>1.88</v>
      </c>
    </row>
  </sheetData>
  <mergeCells count="1">
    <mergeCell ref="A1:G1"/>
  </mergeCells>
  <phoneticPr fontId="0" type="noConversion"/>
  <pageMargins left="0.76" right="0.4" top="0.97" bottom="1" header="0.5" footer="0.5"/>
  <pageSetup paperSize="9" fitToWidth="2" orientation="portrait" horizontalDpi="4294967292" r:id="rId1"/>
  <headerFooter alignWithMargins="0">
    <oddHeader>&amp;LMajandusministeerium&amp;R&amp;D</oddHeader>
    <oddFooter>&amp;Clk. &amp;P/&amp;N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15"/>
  <sheetViews>
    <sheetView topLeftCell="A2" zoomScale="50" workbookViewId="0">
      <selection activeCell="F6" sqref="F6:F11"/>
    </sheetView>
  </sheetViews>
  <sheetFormatPr defaultColWidth="9.109375" defaultRowHeight="12.6" x14ac:dyDescent="0.25"/>
  <cols>
    <col min="1" max="1" width="27.5546875" style="25" customWidth="1"/>
    <col min="2" max="5" width="13.88671875" style="25" customWidth="1"/>
    <col min="6" max="6" width="13.5546875" style="25" customWidth="1"/>
    <col min="7" max="7" width="15.33203125" style="25" customWidth="1"/>
    <col min="8" max="8" width="17.88671875" style="25" customWidth="1"/>
    <col min="9" max="10" width="9.109375" style="25"/>
    <col min="11" max="11" width="22.44140625" style="25" customWidth="1"/>
    <col min="12" max="16384" width="9.109375" style="25"/>
  </cols>
  <sheetData>
    <row r="1" spans="1:18" ht="30" x14ac:dyDescent="0.5">
      <c r="A1" s="23" t="s">
        <v>16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</row>
    <row r="3" spans="1:18" x14ac:dyDescent="0.25">
      <c r="A3" s="26" t="s">
        <v>17</v>
      </c>
      <c r="B3" s="27">
        <v>1.2</v>
      </c>
    </row>
    <row r="4" spans="1:18" x14ac:dyDescent="0.25">
      <c r="A4" s="26" t="s">
        <v>18</v>
      </c>
      <c r="B4" s="28">
        <v>12.5</v>
      </c>
    </row>
    <row r="5" spans="1:18" ht="13.2" thickBot="1" x14ac:dyDescent="0.3"/>
    <row r="6" spans="1:18" ht="46.2" thickBot="1" x14ac:dyDescent="0.3">
      <c r="A6" s="121" t="s">
        <v>19</v>
      </c>
      <c r="B6" s="118">
        <v>35431</v>
      </c>
      <c r="C6" s="118">
        <v>35440</v>
      </c>
      <c r="D6" s="118">
        <v>35449</v>
      </c>
      <c r="E6" s="118">
        <v>35460</v>
      </c>
      <c r="F6" s="124" t="s">
        <v>20</v>
      </c>
      <c r="G6" s="29" t="s">
        <v>21</v>
      </c>
      <c r="H6" s="30" t="s">
        <v>22</v>
      </c>
    </row>
    <row r="7" spans="1:18" ht="24" thickTop="1" thickBot="1" x14ac:dyDescent="0.45">
      <c r="A7" s="122" t="s">
        <v>23</v>
      </c>
      <c r="B7" s="119">
        <v>23</v>
      </c>
      <c r="C7" s="119">
        <v>23</v>
      </c>
      <c r="D7" s="119">
        <v>34</v>
      </c>
      <c r="E7" s="119">
        <v>23</v>
      </c>
      <c r="F7" s="125">
        <f>SUM(B7:E7)</f>
        <v>103</v>
      </c>
      <c r="G7" s="31">
        <f>F7*$B$3</f>
        <v>123.6</v>
      </c>
      <c r="H7" s="32">
        <f t="shared" ref="H7:H12" si="0">G7*$B$4*10%</f>
        <v>154.5</v>
      </c>
    </row>
    <row r="8" spans="1:18" ht="24" thickTop="1" thickBot="1" x14ac:dyDescent="0.45">
      <c r="A8" s="122" t="s">
        <v>24</v>
      </c>
      <c r="B8" s="119">
        <v>3</v>
      </c>
      <c r="C8" s="119">
        <v>34</v>
      </c>
      <c r="D8" s="119">
        <v>34</v>
      </c>
      <c r="E8" s="119">
        <v>34</v>
      </c>
      <c r="F8" s="125">
        <f>SUM(B8:E8)</f>
        <v>105</v>
      </c>
      <c r="G8" s="31">
        <f>F8*$B$3</f>
        <v>126</v>
      </c>
      <c r="H8" s="32">
        <f t="shared" si="0"/>
        <v>157.5</v>
      </c>
    </row>
    <row r="9" spans="1:18" ht="24" thickTop="1" thickBot="1" x14ac:dyDescent="0.45">
      <c r="A9" s="122" t="s">
        <v>25</v>
      </c>
      <c r="B9" s="119">
        <v>43</v>
      </c>
      <c r="C9" s="119">
        <v>34</v>
      </c>
      <c r="D9" s="119">
        <v>34</v>
      </c>
      <c r="E9" s="119">
        <v>34</v>
      </c>
      <c r="F9" s="125">
        <f>SUM(B9:E9)</f>
        <v>145</v>
      </c>
      <c r="G9" s="31">
        <f>F9*$B$3</f>
        <v>174</v>
      </c>
      <c r="H9" s="32">
        <f t="shared" si="0"/>
        <v>217.5</v>
      </c>
    </row>
    <row r="10" spans="1:18" ht="24" thickTop="1" thickBot="1" x14ac:dyDescent="0.45">
      <c r="A10" s="122" t="s">
        <v>26</v>
      </c>
      <c r="B10" s="119">
        <v>34</v>
      </c>
      <c r="C10" s="119">
        <v>34</v>
      </c>
      <c r="D10" s="119">
        <v>56</v>
      </c>
      <c r="E10" s="119">
        <v>67</v>
      </c>
      <c r="F10" s="125">
        <f>SUM(B10:E10)</f>
        <v>191</v>
      </c>
      <c r="G10" s="31">
        <f>F10*$B$3</f>
        <v>229.2</v>
      </c>
      <c r="H10" s="32">
        <f t="shared" si="0"/>
        <v>286.5</v>
      </c>
    </row>
    <row r="11" spans="1:18" ht="24" thickTop="1" thickBot="1" x14ac:dyDescent="0.45">
      <c r="A11" s="123" t="s">
        <v>27</v>
      </c>
      <c r="B11" s="120">
        <v>56</v>
      </c>
      <c r="C11" s="120">
        <v>56</v>
      </c>
      <c r="D11" s="120">
        <v>45</v>
      </c>
      <c r="E11" s="120">
        <v>45</v>
      </c>
      <c r="F11" s="126">
        <f>SUM(B11:E11)</f>
        <v>202</v>
      </c>
      <c r="G11" s="33">
        <f>F11*$B$3</f>
        <v>242.39999999999998</v>
      </c>
      <c r="H11" s="32">
        <f t="shared" si="0"/>
        <v>302.99999999999994</v>
      </c>
    </row>
    <row r="12" spans="1:18" ht="24" thickTop="1" thickBot="1" x14ac:dyDescent="0.45">
      <c r="A12" s="34" t="s">
        <v>28</v>
      </c>
      <c r="B12" s="35">
        <f t="shared" ref="B12:G12" si="1">SUM(B7:B11)</f>
        <v>159</v>
      </c>
      <c r="C12" s="35">
        <f t="shared" si="1"/>
        <v>181</v>
      </c>
      <c r="D12" s="35">
        <f t="shared" si="1"/>
        <v>203</v>
      </c>
      <c r="E12" s="35">
        <f t="shared" si="1"/>
        <v>203</v>
      </c>
      <c r="F12" s="35">
        <f t="shared" si="1"/>
        <v>746</v>
      </c>
      <c r="G12" s="36">
        <f t="shared" si="1"/>
        <v>895.19999999999993</v>
      </c>
      <c r="H12" s="37">
        <f t="shared" si="0"/>
        <v>1119</v>
      </c>
    </row>
    <row r="15" spans="1:18" ht="43.5" customHeight="1" x14ac:dyDescent="0.25"/>
  </sheetData>
  <dataConsolidate/>
  <phoneticPr fontId="7" type="noConversion"/>
  <printOptions horizontalCentered="1" verticalCentered="1"/>
  <pageMargins left="0.28999999999999998" right="0.33" top="0.69" bottom="0.73" header="0.5" footer="0.5"/>
  <pageSetup paperSize="9" scale="61" fitToHeight="2" orientation="landscape" horizontalDpi="4294967292" verticalDpi="4294967292" r:id="rId1"/>
  <headerFooter alignWithMargins="0">
    <oddHeader>&amp;LTöös on &amp;N lk.</oddHeader>
    <oddFooter>&amp;LLehekülg &amp;P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5"/>
  <sheetViews>
    <sheetView topLeftCell="A4" workbookViewId="0">
      <selection activeCell="D13" sqref="D13:D18"/>
    </sheetView>
  </sheetViews>
  <sheetFormatPr defaultColWidth="9.109375" defaultRowHeight="13.2" x14ac:dyDescent="0.25"/>
  <cols>
    <col min="1" max="1" width="12.109375" style="40" customWidth="1"/>
    <col min="2" max="2" width="13.5546875" style="40" customWidth="1"/>
    <col min="3" max="3" width="7" style="40" bestFit="1" customWidth="1"/>
    <col min="4" max="4" width="13.6640625" style="40" customWidth="1"/>
    <col min="5" max="5" width="5.6640625" style="40" customWidth="1"/>
    <col min="6" max="6" width="14.44140625" style="40" customWidth="1"/>
    <col min="7" max="7" width="11.6640625" style="40" customWidth="1"/>
    <col min="8" max="8" width="11.109375" style="40" customWidth="1"/>
    <col min="9" max="9" width="5.6640625" style="40" customWidth="1"/>
    <col min="10" max="10" width="5.44140625" style="40" customWidth="1"/>
    <col min="11" max="16384" width="9.109375" style="40"/>
  </cols>
  <sheetData>
    <row r="1" spans="1:10" ht="14.4" thickTop="1" thickBot="1" x14ac:dyDescent="0.3">
      <c r="A1" s="38" t="s">
        <v>7</v>
      </c>
      <c r="B1" s="39">
        <v>15.5</v>
      </c>
    </row>
    <row r="2" spans="1:10" ht="14.4" thickTop="1" thickBot="1" x14ac:dyDescent="0.3">
      <c r="A2" s="38" t="s">
        <v>15</v>
      </c>
      <c r="B2" s="39">
        <v>2.6</v>
      </c>
    </row>
    <row r="3" spans="1:10" ht="24" thickTop="1" thickBot="1" x14ac:dyDescent="0.45">
      <c r="A3" s="151" t="s">
        <v>29</v>
      </c>
      <c r="B3" s="151"/>
      <c r="C3" s="151"/>
      <c r="D3" s="151"/>
      <c r="E3" s="151"/>
      <c r="F3" s="151"/>
      <c r="G3" s="151"/>
      <c r="H3" s="151"/>
      <c r="I3" s="151"/>
      <c r="J3" s="151"/>
    </row>
    <row r="4" spans="1:10" ht="33" customHeight="1" thickTop="1" thickBot="1" x14ac:dyDescent="0.3">
      <c r="A4" s="41" t="s">
        <v>30</v>
      </c>
      <c r="B4" s="42" t="s">
        <v>31</v>
      </c>
      <c r="C4" s="43" t="s">
        <v>32</v>
      </c>
      <c r="D4" s="42" t="s">
        <v>33</v>
      </c>
      <c r="E4" s="43" t="s">
        <v>34</v>
      </c>
      <c r="F4" s="42" t="s">
        <v>35</v>
      </c>
      <c r="G4" s="42" t="s">
        <v>36</v>
      </c>
      <c r="H4" s="42" t="s">
        <v>37</v>
      </c>
      <c r="I4" s="43" t="s">
        <v>38</v>
      </c>
      <c r="J4" s="43" t="s">
        <v>39</v>
      </c>
    </row>
    <row r="5" spans="1:10" ht="14.4" thickTop="1" thickBot="1" x14ac:dyDescent="0.3">
      <c r="A5" s="44" t="s">
        <v>40</v>
      </c>
      <c r="B5" s="45" t="s">
        <v>27</v>
      </c>
      <c r="C5" s="46" t="s">
        <v>41</v>
      </c>
      <c r="D5" s="39">
        <v>3456.67</v>
      </c>
      <c r="E5" s="47">
        <v>0.17</v>
      </c>
      <c r="F5" s="48">
        <f>CEILING((D5*E5+D5)*1.18,0.05)</f>
        <v>4772.3</v>
      </c>
      <c r="G5" s="49">
        <f>F5/usd</f>
        <v>307.89032258064515</v>
      </c>
      <c r="H5" s="50">
        <f>F5/$B$2</f>
        <v>1835.5</v>
      </c>
      <c r="I5" s="46">
        <v>2</v>
      </c>
      <c r="J5" s="51">
        <v>7</v>
      </c>
    </row>
    <row r="6" spans="1:10" ht="14.4" thickTop="1" thickBot="1" x14ac:dyDescent="0.3">
      <c r="A6" s="44" t="s">
        <v>42</v>
      </c>
      <c r="B6" s="52" t="s">
        <v>43</v>
      </c>
      <c r="C6" s="46" t="s">
        <v>44</v>
      </c>
      <c r="D6" s="39">
        <v>268.76</v>
      </c>
      <c r="E6" s="47">
        <v>0.25</v>
      </c>
      <c r="F6" s="53">
        <f>CEILING((D6*E6+D6)*1.18,0.05)</f>
        <v>396.45000000000005</v>
      </c>
      <c r="G6" s="49">
        <f>F6/usd</f>
        <v>25.577419354838714</v>
      </c>
      <c r="H6" s="50">
        <f>F6/$B$2</f>
        <v>152.48076923076925</v>
      </c>
      <c r="I6" s="46">
        <v>108</v>
      </c>
      <c r="J6" s="51">
        <v>108</v>
      </c>
    </row>
    <row r="7" spans="1:10" ht="14.4" thickTop="1" thickBot="1" x14ac:dyDescent="0.3">
      <c r="A7" s="44" t="s">
        <v>45</v>
      </c>
      <c r="B7" s="45" t="s">
        <v>46</v>
      </c>
      <c r="C7" s="46" t="s">
        <v>47</v>
      </c>
      <c r="D7" s="39">
        <v>123.45</v>
      </c>
      <c r="E7" s="47">
        <v>0.12</v>
      </c>
      <c r="F7" s="48">
        <f>CEILING((D7*E7+D7)*1.18,0.05)</f>
        <v>163.20000000000002</v>
      </c>
      <c r="G7" s="49">
        <f>F7/usd</f>
        <v>10.529032258064516</v>
      </c>
      <c r="H7" s="50">
        <f>F7/$B$2</f>
        <v>62.769230769230774</v>
      </c>
      <c r="I7" s="46">
        <v>6</v>
      </c>
      <c r="J7" s="51">
        <v>9</v>
      </c>
    </row>
    <row r="8" spans="1:10" ht="14.4" thickTop="1" thickBot="1" x14ac:dyDescent="0.3">
      <c r="A8" s="44" t="s">
        <v>48</v>
      </c>
      <c r="B8" s="52" t="s">
        <v>49</v>
      </c>
      <c r="C8" s="46" t="s">
        <v>50</v>
      </c>
      <c r="D8" s="39">
        <v>234.49</v>
      </c>
      <c r="E8" s="47">
        <v>0.2</v>
      </c>
      <c r="F8" s="48">
        <f>CEILING((D8*E8+D8)*1.18,0.05)</f>
        <v>332.05</v>
      </c>
      <c r="G8" s="49">
        <f>F8/usd</f>
        <v>21.42258064516129</v>
      </c>
      <c r="H8" s="50">
        <f>F8/$B$2</f>
        <v>127.71153846153847</v>
      </c>
      <c r="I8" s="46">
        <v>200</v>
      </c>
      <c r="J8" s="51">
        <v>100</v>
      </c>
    </row>
    <row r="9" spans="1:10" ht="14.4" thickTop="1" thickBot="1" x14ac:dyDescent="0.3">
      <c r="A9" s="54" t="s">
        <v>51</v>
      </c>
      <c r="B9" s="55" t="s">
        <v>52</v>
      </c>
      <c r="C9" s="56" t="s">
        <v>53</v>
      </c>
      <c r="D9" s="57">
        <v>1000</v>
      </c>
      <c r="E9" s="58">
        <v>0.1</v>
      </c>
      <c r="F9" s="59">
        <f>CEILING((D9*E9+D9)*1.18,0.05)</f>
        <v>1298</v>
      </c>
      <c r="G9" s="49">
        <f>F9/usd</f>
        <v>83.741935483870961</v>
      </c>
      <c r="H9" s="50">
        <f>F9/$B$2</f>
        <v>499.23076923076923</v>
      </c>
      <c r="I9" s="56">
        <v>8</v>
      </c>
      <c r="J9" s="60">
        <v>10</v>
      </c>
    </row>
    <row r="10" spans="1:10" ht="13.8" thickTop="1" x14ac:dyDescent="0.25"/>
    <row r="12" spans="1:10" ht="23.4" thickBot="1" x14ac:dyDescent="0.45">
      <c r="A12" s="61" t="s">
        <v>54</v>
      </c>
      <c r="B12" s="62"/>
      <c r="C12" s="62"/>
      <c r="D12" s="62"/>
      <c r="F12" s="63"/>
      <c r="G12" s="63"/>
      <c r="H12" s="63"/>
    </row>
    <row r="13" spans="1:10" ht="24.75" customHeight="1" thickTop="1" thickBot="1" x14ac:dyDescent="0.3">
      <c r="A13" s="115" t="s">
        <v>38</v>
      </c>
      <c r="B13" s="115" t="s">
        <v>39</v>
      </c>
      <c r="C13" s="43" t="s">
        <v>55</v>
      </c>
      <c r="D13" s="115" t="s">
        <v>56</v>
      </c>
    </row>
    <row r="14" spans="1:10" ht="14.4" thickTop="1" thickBot="1" x14ac:dyDescent="0.3">
      <c r="A14" s="116">
        <f>I5*F5</f>
        <v>9544.6</v>
      </c>
      <c r="B14" s="116">
        <f>J5*F5</f>
        <v>33406.1</v>
      </c>
      <c r="C14" s="39"/>
      <c r="D14" s="116" t="str">
        <f>A5&amp;" "&amp;B5</f>
        <v>Aadu Kuusk</v>
      </c>
    </row>
    <row r="15" spans="1:10" ht="14.4" thickTop="1" thickBot="1" x14ac:dyDescent="0.3">
      <c r="A15" s="116">
        <f>I6*F6</f>
        <v>42816.600000000006</v>
      </c>
      <c r="B15" s="116">
        <f>J6*F6</f>
        <v>42816.600000000006</v>
      </c>
      <c r="C15" s="39"/>
      <c r="D15" s="116" t="str">
        <f>A6&amp;" "&amp;B6</f>
        <v>Alla Tamm</v>
      </c>
    </row>
    <row r="16" spans="1:10" ht="14.4" thickTop="1" thickBot="1" x14ac:dyDescent="0.3">
      <c r="A16" s="116">
        <f>I7*F7</f>
        <v>979.2</v>
      </c>
      <c r="B16" s="116">
        <f>J7*F7</f>
        <v>1468.8000000000002</v>
      </c>
      <c r="C16" s="39"/>
      <c r="D16" s="116" t="str">
        <f>A7&amp;" "&amp;B7</f>
        <v>Juku Haab</v>
      </c>
    </row>
    <row r="17" spans="1:4" ht="14.4" thickTop="1" thickBot="1" x14ac:dyDescent="0.3">
      <c r="A17" s="116">
        <f>I8*F8</f>
        <v>66410</v>
      </c>
      <c r="B17" s="116">
        <f>J8*F8</f>
        <v>33205</v>
      </c>
      <c r="C17" s="39"/>
      <c r="D17" s="116" t="str">
        <f>A8&amp;" "&amp;B8</f>
        <v>Vadim Vaher</v>
      </c>
    </row>
    <row r="18" spans="1:4" ht="14.4" thickTop="1" thickBot="1" x14ac:dyDescent="0.3">
      <c r="A18" s="117">
        <f>I9*F9</f>
        <v>10384</v>
      </c>
      <c r="B18" s="117">
        <f>J9*F9</f>
        <v>12980</v>
      </c>
      <c r="C18" s="57"/>
      <c r="D18" s="117" t="str">
        <f>A9&amp;" "&amp;B9</f>
        <v>Vera Kastan</v>
      </c>
    </row>
    <row r="19" spans="1:4" ht="13.8" thickTop="1" x14ac:dyDescent="0.25"/>
    <row r="21" spans="1:4" x14ac:dyDescent="0.25">
      <c r="A21" s="64"/>
      <c r="B21" s="65"/>
    </row>
    <row r="22" spans="1:4" x14ac:dyDescent="0.25">
      <c r="B22" s="65"/>
    </row>
    <row r="24" spans="1:4" x14ac:dyDescent="0.25">
      <c r="B24" s="64"/>
    </row>
    <row r="25" spans="1:4" x14ac:dyDescent="0.25">
      <c r="B25" s="64"/>
      <c r="C25" s="64"/>
    </row>
  </sheetData>
  <mergeCells count="1">
    <mergeCell ref="A3:J3"/>
  </mergeCells>
  <phoneticPr fontId="14" type="noConversion"/>
  <printOptions verticalCentered="1"/>
  <pageMargins left="0.7" right="0.18" top="0.54" bottom="0.2" header="0.31" footer="0.2"/>
  <pageSetup paperSize="9" fitToHeight="2" orientation="landscape" horizontalDpi="120" verticalDpi="144" r:id="rId1"/>
  <headerFooter alignWithMargins="0">
    <oddHeader>&amp;RKristiine KVH</oddHeader>
    <oddFooter>&amp;R&amp;D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20"/>
  <sheetViews>
    <sheetView zoomScale="75" workbookViewId="0">
      <selection activeCell="H3" sqref="H3"/>
    </sheetView>
  </sheetViews>
  <sheetFormatPr defaultRowHeight="13.2" x14ac:dyDescent="0.25"/>
  <cols>
    <col min="1" max="1" width="13.88671875" customWidth="1"/>
    <col min="6" max="6" width="10.88671875" customWidth="1"/>
    <col min="7" max="7" width="10.6640625" hidden="1" customWidth="1"/>
    <col min="8" max="8" width="12.109375" customWidth="1"/>
    <col min="9" max="9" width="14.44140625" customWidth="1"/>
    <col min="10" max="10" width="13.109375" customWidth="1"/>
  </cols>
  <sheetData>
    <row r="1" spans="1:8" ht="32.4" x14ac:dyDescent="0.55000000000000004">
      <c r="A1" s="66" t="s">
        <v>57</v>
      </c>
      <c r="B1" s="67"/>
      <c r="C1" s="67"/>
      <c r="D1" s="67"/>
      <c r="E1" s="67"/>
      <c r="F1" s="67"/>
      <c r="G1" s="67"/>
      <c r="H1" s="67"/>
    </row>
    <row r="2" spans="1:8" x14ac:dyDescent="0.25">
      <c r="B2" s="1"/>
    </row>
    <row r="3" spans="1:8" ht="13.8" thickBot="1" x14ac:dyDescent="0.3"/>
    <row r="4" spans="1:8" ht="28.5" customHeight="1" thickBot="1" x14ac:dyDescent="0.3">
      <c r="A4" s="107" t="s">
        <v>58</v>
      </c>
      <c r="B4" s="108" t="s">
        <v>59</v>
      </c>
      <c r="C4" s="107" t="s">
        <v>60</v>
      </c>
      <c r="D4" s="107" t="s">
        <v>61</v>
      </c>
      <c r="E4" s="107" t="s">
        <v>62</v>
      </c>
      <c r="F4" s="69" t="s">
        <v>63</v>
      </c>
      <c r="G4" s="68" t="s">
        <v>58</v>
      </c>
      <c r="H4" s="70" t="s">
        <v>64</v>
      </c>
    </row>
    <row r="5" spans="1:8" ht="13.8" thickBot="1" x14ac:dyDescent="0.3">
      <c r="A5" s="109" t="s">
        <v>1</v>
      </c>
      <c r="B5" s="110">
        <v>2</v>
      </c>
      <c r="C5" s="109">
        <v>2</v>
      </c>
      <c r="D5" s="109">
        <v>99</v>
      </c>
      <c r="E5" s="109">
        <f t="shared" ref="E5:E10" si="0">AVERAGE(B5:D5)</f>
        <v>34.333333333333336</v>
      </c>
      <c r="F5" s="71">
        <v>20</v>
      </c>
      <c r="G5" s="71" t="s">
        <v>1</v>
      </c>
      <c r="H5" s="72" t="str">
        <f t="shared" ref="H5:H10" si="1">IF(AND(AVERAGE(B5:D5)&gt;80,F5&lt;5),"sooritanud","läbi kukkunud")</f>
        <v>läbi kukkunud</v>
      </c>
    </row>
    <row r="6" spans="1:8" ht="13.8" thickBot="1" x14ac:dyDescent="0.3">
      <c r="A6" s="111" t="s">
        <v>65</v>
      </c>
      <c r="B6" s="112">
        <v>77</v>
      </c>
      <c r="C6" s="111">
        <v>56</v>
      </c>
      <c r="D6" s="111">
        <v>95</v>
      </c>
      <c r="E6" s="109">
        <f t="shared" si="0"/>
        <v>76</v>
      </c>
      <c r="F6" s="73">
        <v>6</v>
      </c>
      <c r="G6" s="73" t="s">
        <v>65</v>
      </c>
      <c r="H6" s="74" t="str">
        <f t="shared" si="1"/>
        <v>läbi kukkunud</v>
      </c>
    </row>
    <row r="7" spans="1:8" ht="13.8" thickBot="1" x14ac:dyDescent="0.3">
      <c r="A7" s="111" t="s">
        <v>66</v>
      </c>
      <c r="B7" s="112">
        <v>67</v>
      </c>
      <c r="C7" s="111">
        <v>90</v>
      </c>
      <c r="D7" s="111">
        <v>95</v>
      </c>
      <c r="E7" s="109">
        <f t="shared" si="0"/>
        <v>84</v>
      </c>
      <c r="F7" s="73">
        <v>6</v>
      </c>
      <c r="G7" s="73" t="s">
        <v>66</v>
      </c>
      <c r="H7" s="74" t="str">
        <f t="shared" si="1"/>
        <v>läbi kukkunud</v>
      </c>
    </row>
    <row r="8" spans="1:8" ht="13.8" thickBot="1" x14ac:dyDescent="0.3">
      <c r="A8" s="111" t="s">
        <v>46</v>
      </c>
      <c r="B8" s="112">
        <v>96</v>
      </c>
      <c r="C8" s="111">
        <v>98</v>
      </c>
      <c r="D8" s="111">
        <v>97</v>
      </c>
      <c r="E8" s="109">
        <f t="shared" si="0"/>
        <v>97</v>
      </c>
      <c r="F8" s="73"/>
      <c r="G8" s="73" t="s">
        <v>46</v>
      </c>
      <c r="H8" s="74" t="str">
        <f t="shared" si="1"/>
        <v>sooritanud</v>
      </c>
    </row>
    <row r="9" spans="1:8" ht="13.8" thickBot="1" x14ac:dyDescent="0.3">
      <c r="A9" s="111" t="s">
        <v>27</v>
      </c>
      <c r="B9" s="112">
        <v>4</v>
      </c>
      <c r="C9" s="111">
        <v>78</v>
      </c>
      <c r="D9" s="111">
        <v>98</v>
      </c>
      <c r="E9" s="109">
        <f t="shared" si="0"/>
        <v>60</v>
      </c>
      <c r="F9" s="73">
        <v>1</v>
      </c>
      <c r="G9" s="73" t="s">
        <v>27</v>
      </c>
      <c r="H9" s="74" t="str">
        <f t="shared" si="1"/>
        <v>läbi kukkunud</v>
      </c>
    </row>
    <row r="10" spans="1:8" ht="13.8" thickBot="1" x14ac:dyDescent="0.3">
      <c r="A10" s="113" t="s">
        <v>67</v>
      </c>
      <c r="B10" s="114">
        <v>56</v>
      </c>
      <c r="C10" s="113">
        <v>76</v>
      </c>
      <c r="D10" s="113">
        <v>97</v>
      </c>
      <c r="E10" s="109">
        <f t="shared" si="0"/>
        <v>76.333333333333329</v>
      </c>
      <c r="F10" s="75">
        <v>4</v>
      </c>
      <c r="G10" s="75" t="s">
        <v>67</v>
      </c>
      <c r="H10" s="76" t="str">
        <f t="shared" si="1"/>
        <v>läbi kukkunud</v>
      </c>
    </row>
    <row r="12" spans="1:8" x14ac:dyDescent="0.25">
      <c r="A12" t="str">
        <f>"Testide täitmisel saadi kokku "&amp;SUM(B5:D10)&amp;" punkti"</f>
        <v>Testide täitmisel saadi kokku 1283 punkti</v>
      </c>
    </row>
    <row r="13" spans="1:8" x14ac:dyDescent="0.25">
      <c r="A13" t="str">
        <f>"Põhjusta puudumisi on "&amp;COUNT(F5:F10)&amp;" inimesel"</f>
        <v>Põhjusta puudumisi on 5 inimesel</v>
      </c>
    </row>
    <row r="14" spans="1:8" x14ac:dyDescent="0.25">
      <c r="A14" t="str">
        <f>"Parim tulemus testi 1 sooritamisel oli "&amp;MAX(B5:B10)&amp;" punkti ja selle sai õpilane "&amp;VLOOKUP(MAX(B5:B10),B5:G10,5,FALSE)</f>
        <v xml:space="preserve">Parim tulemus testi 1 sooritamisel oli 96 punkti ja selle sai õpilane </v>
      </c>
    </row>
    <row r="15" spans="1:8" x14ac:dyDescent="0.25">
      <c r="A15" t="str">
        <f>"Halvim tulemus testide sooritamisel oli "&amp;MIN(B5:D10)&amp;" punkti"</f>
        <v>Halvim tulemus testide sooritamisel oli 2 punkti</v>
      </c>
    </row>
    <row r="18" spans="2:10" x14ac:dyDescent="0.25">
      <c r="B18" s="1"/>
    </row>
    <row r="20" spans="2:10" x14ac:dyDescent="0.25">
      <c r="B20" s="77"/>
      <c r="C20" s="77"/>
      <c r="D20" s="77"/>
      <c r="E20" s="77"/>
      <c r="F20" s="77"/>
      <c r="G20" s="77"/>
      <c r="H20" s="78"/>
      <c r="I20" s="78"/>
      <c r="J20" s="78"/>
    </row>
  </sheetData>
  <phoneticPr fontId="20" type="noConversion"/>
  <printOptions horizontalCentered="1" verticalCentered="1"/>
  <pageMargins left="0.2" right="0.27" top="0.56000000000000005" bottom="0.6" header="0.5" footer="0.2"/>
  <pageSetup paperSize="9" scale="110" orientation="landscape" horizontalDpi="4294967292" r:id="rId1"/>
  <headerFooter alignWithMargins="0"/>
  <drawing r:id="rId2"/>
  <legacyDrawing r:id="rId3"/>
  <oleObjects>
    <mc:AlternateContent xmlns:mc="http://schemas.openxmlformats.org/markup-compatibility/2006">
      <mc:Choice Requires="x14">
        <oleObject progId="MSWordArt.2" shapeId="8195" r:id="rId4">
          <objectPr defaultSize="0" autoLine="0" autoPict="0" r:id="rId5">
            <anchor moveWithCells="1">
              <from>
                <xdr:col>11</xdr:col>
                <xdr:colOff>45720</xdr:colOff>
                <xdr:row>0</xdr:row>
                <xdr:rowOff>0</xdr:rowOff>
              </from>
              <to>
                <xdr:col>13</xdr:col>
                <xdr:colOff>579120</xdr:colOff>
                <xdr:row>7</xdr:row>
                <xdr:rowOff>0</xdr:rowOff>
              </to>
            </anchor>
          </objectPr>
        </oleObject>
      </mc:Choice>
      <mc:Fallback>
        <oleObject progId="MSWordArt.2" shapeId="8195" r:id="rId4"/>
      </mc:Fallback>
    </mc:AlternateContent>
  </oleObjec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workbookViewId="0">
      <selection sqref="A1:D11"/>
    </sheetView>
  </sheetViews>
  <sheetFormatPr defaultRowHeight="13.2" x14ac:dyDescent="0.25"/>
  <sheetData>
    <row r="1" spans="1:4" x14ac:dyDescent="0.25">
      <c r="A1" s="134"/>
      <c r="B1" s="135" t="s">
        <v>68</v>
      </c>
      <c r="C1" s="134" t="s">
        <v>69</v>
      </c>
      <c r="D1" s="134" t="s">
        <v>62</v>
      </c>
    </row>
    <row r="2" spans="1:4" x14ac:dyDescent="0.25">
      <c r="A2" s="134" t="s">
        <v>70</v>
      </c>
      <c r="B2" s="134">
        <v>23</v>
      </c>
      <c r="C2" s="134">
        <v>-12</v>
      </c>
      <c r="D2" s="134">
        <f>B2+C2</f>
        <v>11</v>
      </c>
    </row>
    <row r="3" spans="1:4" x14ac:dyDescent="0.25">
      <c r="A3" s="134" t="s">
        <v>71</v>
      </c>
      <c r="B3" s="134">
        <v>25</v>
      </c>
      <c r="C3" s="134">
        <v>-15</v>
      </c>
      <c r="D3" s="134">
        <f t="shared" ref="D3:D11" si="0">B3+C3</f>
        <v>10</v>
      </c>
    </row>
    <row r="4" spans="1:4" x14ac:dyDescent="0.25">
      <c r="A4" s="134" t="s">
        <v>72</v>
      </c>
      <c r="B4" s="134">
        <v>20</v>
      </c>
      <c r="C4" s="134">
        <v>-32</v>
      </c>
      <c r="D4" s="134">
        <f t="shared" si="0"/>
        <v>-12</v>
      </c>
    </row>
    <row r="5" spans="1:4" x14ac:dyDescent="0.25">
      <c r="A5" s="134" t="s">
        <v>73</v>
      </c>
      <c r="B5" s="134">
        <v>14</v>
      </c>
      <c r="C5" s="134">
        <v>-18</v>
      </c>
      <c r="D5" s="134">
        <f t="shared" si="0"/>
        <v>-4</v>
      </c>
    </row>
    <row r="6" spans="1:4" x14ac:dyDescent="0.25">
      <c r="A6" s="134" t="s">
        <v>74</v>
      </c>
      <c r="B6" s="134">
        <v>18</v>
      </c>
      <c r="C6" s="134">
        <v>-12</v>
      </c>
      <c r="D6" s="134">
        <f t="shared" si="0"/>
        <v>6</v>
      </c>
    </row>
    <row r="7" spans="1:4" x14ac:dyDescent="0.25">
      <c r="A7" s="134" t="s">
        <v>75</v>
      </c>
      <c r="B7" s="134">
        <v>16</v>
      </c>
      <c r="C7" s="134">
        <v>-23</v>
      </c>
      <c r="D7" s="134">
        <f t="shared" si="0"/>
        <v>-7</v>
      </c>
    </row>
    <row r="8" spans="1:4" x14ac:dyDescent="0.25">
      <c r="A8" s="134" t="s">
        <v>76</v>
      </c>
      <c r="B8" s="134">
        <v>32</v>
      </c>
      <c r="C8" s="134">
        <v>-24</v>
      </c>
      <c r="D8" s="134">
        <f t="shared" si="0"/>
        <v>8</v>
      </c>
    </row>
    <row r="9" spans="1:4" x14ac:dyDescent="0.25">
      <c r="A9" s="134" t="s">
        <v>77</v>
      </c>
      <c r="B9" s="134">
        <v>16</v>
      </c>
      <c r="C9" s="134">
        <v>-12</v>
      </c>
      <c r="D9" s="134">
        <f t="shared" si="0"/>
        <v>4</v>
      </c>
    </row>
    <row r="10" spans="1:4" x14ac:dyDescent="0.25">
      <c r="A10" s="134" t="s">
        <v>78</v>
      </c>
      <c r="B10" s="134">
        <v>19</v>
      </c>
      <c r="C10" s="134">
        <v>-23</v>
      </c>
      <c r="D10" s="134">
        <f t="shared" si="0"/>
        <v>-4</v>
      </c>
    </row>
    <row r="11" spans="1:4" x14ac:dyDescent="0.25">
      <c r="A11" s="134" t="s">
        <v>79</v>
      </c>
      <c r="B11" s="134">
        <v>14</v>
      </c>
      <c r="C11" s="134">
        <v>-12</v>
      </c>
      <c r="D11" s="134">
        <f t="shared" si="0"/>
        <v>2</v>
      </c>
    </row>
  </sheetData>
  <phoneticPr fontId="0" type="noConversion"/>
  <pageMargins left="0.75" right="0.75" top="1" bottom="1" header="0.5" footer="0.5"/>
  <pageSetup paperSize="9" orientation="landscape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33"/>
  <sheetViews>
    <sheetView topLeftCell="A5" workbookViewId="0">
      <selection activeCell="O17" sqref="O17"/>
    </sheetView>
  </sheetViews>
  <sheetFormatPr defaultColWidth="25.109375" defaultRowHeight="17.399999999999999" x14ac:dyDescent="0.3"/>
  <cols>
    <col min="1" max="2" width="9.109375" style="79" customWidth="1"/>
    <col min="3" max="3" width="17.88671875" style="79" bestFit="1" customWidth="1"/>
    <col min="4" max="4" width="12.33203125" style="79" bestFit="1" customWidth="1"/>
    <col min="5" max="5" width="11.109375" style="79" bestFit="1" customWidth="1"/>
    <col min="6" max="6" width="8.6640625" style="79" customWidth="1"/>
    <col min="7" max="7" width="12.5546875" style="79" bestFit="1" customWidth="1"/>
    <col min="8" max="8" width="9.109375" style="79" customWidth="1"/>
    <col min="9" max="9" width="13.33203125" style="79" customWidth="1"/>
    <col min="10" max="11" width="16.109375" style="79" customWidth="1"/>
    <col min="12" max="12" width="12.44140625" style="79" bestFit="1" customWidth="1"/>
    <col min="13" max="13" width="12.109375" style="79" customWidth="1"/>
    <col min="14" max="14" width="25.109375" style="80" customWidth="1"/>
    <col min="15" max="16384" width="25.109375" style="79"/>
  </cols>
  <sheetData>
    <row r="1" spans="1:15" ht="27.6" x14ac:dyDescent="0.45">
      <c r="C1" s="152" t="s">
        <v>80</v>
      </c>
      <c r="D1" s="152"/>
      <c r="E1" s="152"/>
      <c r="F1" s="152"/>
      <c r="G1" s="152"/>
      <c r="H1" s="152"/>
      <c r="I1" s="152"/>
      <c r="J1" s="152"/>
      <c r="K1" s="152"/>
      <c r="L1" s="152"/>
      <c r="M1" s="152"/>
    </row>
    <row r="2" spans="1:15" s="81" customFormat="1" ht="10.8" thickBot="1" x14ac:dyDescent="0.25">
      <c r="N2" s="82"/>
    </row>
    <row r="3" spans="1:15" s="83" customFormat="1" ht="13.2" x14ac:dyDescent="0.25">
      <c r="C3" s="84" t="s">
        <v>81</v>
      </c>
      <c r="D3" s="85">
        <v>0.2</v>
      </c>
      <c r="E3" s="86"/>
      <c r="H3" s="81"/>
      <c r="N3" s="87"/>
    </row>
    <row r="4" spans="1:15" s="83" customFormat="1" ht="13.2" x14ac:dyDescent="0.25">
      <c r="C4" s="88" t="s">
        <v>82</v>
      </c>
      <c r="D4" s="89">
        <v>2250</v>
      </c>
      <c r="H4" s="81"/>
      <c r="N4" s="87"/>
      <c r="O4" s="87"/>
    </row>
    <row r="5" spans="1:15" s="83" customFormat="1" ht="13.2" x14ac:dyDescent="0.25">
      <c r="C5" s="88" t="s">
        <v>83</v>
      </c>
      <c r="D5" s="90">
        <v>2.8000000000000001E-2</v>
      </c>
      <c r="E5" s="86"/>
      <c r="H5" s="81"/>
      <c r="N5" s="87"/>
      <c r="O5" s="87"/>
    </row>
    <row r="6" spans="1:15" s="83" customFormat="1" ht="13.8" thickBot="1" x14ac:dyDescent="0.3">
      <c r="C6" s="91" t="s">
        <v>84</v>
      </c>
      <c r="D6" s="92">
        <v>0.02</v>
      </c>
      <c r="H6" s="81"/>
      <c r="N6" s="87"/>
      <c r="O6" s="87"/>
    </row>
    <row r="7" spans="1:15" s="81" customFormat="1" ht="10.8" thickBot="1" x14ac:dyDescent="0.25">
      <c r="I7" s="93"/>
      <c r="J7" s="93"/>
      <c r="K7" s="93"/>
      <c r="L7" s="93"/>
      <c r="M7" s="93"/>
      <c r="N7" s="82"/>
      <c r="O7" s="87"/>
    </row>
    <row r="8" spans="1:15" ht="39.75" customHeight="1" thickBot="1" x14ac:dyDescent="0.35">
      <c r="A8" s="153" t="s">
        <v>85</v>
      </c>
      <c r="B8" s="153"/>
      <c r="C8" s="136" t="s">
        <v>86</v>
      </c>
      <c r="D8" s="137" t="s">
        <v>87</v>
      </c>
      <c r="E8" s="94" t="s">
        <v>0</v>
      </c>
      <c r="F8" s="145" t="s">
        <v>88</v>
      </c>
      <c r="G8" s="94" t="s">
        <v>89</v>
      </c>
      <c r="H8" s="94" t="s">
        <v>90</v>
      </c>
      <c r="I8" s="94" t="s">
        <v>91</v>
      </c>
      <c r="J8" s="94" t="s">
        <v>81</v>
      </c>
      <c r="K8" s="94" t="s">
        <v>92</v>
      </c>
      <c r="L8" s="95" t="s">
        <v>93</v>
      </c>
      <c r="M8" s="142" t="s">
        <v>94</v>
      </c>
      <c r="N8" s="87"/>
    </row>
    <row r="9" spans="1:15" ht="18.600000000000001" thickBot="1" x14ac:dyDescent="0.35">
      <c r="A9" s="153"/>
      <c r="B9" s="153"/>
      <c r="C9" s="138" t="s">
        <v>27</v>
      </c>
      <c r="D9" s="139" t="s">
        <v>40</v>
      </c>
      <c r="E9" s="96" t="s">
        <v>95</v>
      </c>
      <c r="F9" s="146">
        <v>3456</v>
      </c>
      <c r="G9" s="97">
        <v>0.1</v>
      </c>
      <c r="H9" s="96">
        <v>120</v>
      </c>
      <c r="I9" s="98">
        <f t="shared" ref="I9:I17" si="0">F9+F9*G9+H9</f>
        <v>3921.6</v>
      </c>
      <c r="J9" s="98">
        <f t="shared" ref="J9:J17" si="1">ROUND(IF(E9="pk",IF(I9&gt;mv,IF(L9="X",(I9-mv-K9-kp*I9)*tm,(I9-mv-K9)*tm),0),IF(L9="x",(I9-K9-kp*I9)*tm,(I9-K9)*tm)),0)</f>
        <v>297</v>
      </c>
      <c r="K9" s="98">
        <f t="shared" ref="K9:K17" si="2">ROUND(I9*Tk,0)</f>
        <v>110</v>
      </c>
      <c r="L9" s="99" t="s">
        <v>96</v>
      </c>
      <c r="M9" s="143">
        <f t="shared" ref="M9:M17" si="3">MROUND(IF(L9="x",I9-J9-K9-kp*I9,I9-J9-K9),0.05)</f>
        <v>3436.15</v>
      </c>
      <c r="N9" s="87"/>
    </row>
    <row r="10" spans="1:15" ht="18.600000000000001" thickBot="1" x14ac:dyDescent="0.35">
      <c r="A10" s="153"/>
      <c r="B10" s="153"/>
      <c r="C10" s="138" t="s">
        <v>65</v>
      </c>
      <c r="D10" s="139" t="s">
        <v>97</v>
      </c>
      <c r="E10" s="96" t="s">
        <v>98</v>
      </c>
      <c r="F10" s="146">
        <v>5432</v>
      </c>
      <c r="G10" s="97">
        <v>0.15</v>
      </c>
      <c r="H10" s="100"/>
      <c r="I10" s="98">
        <f t="shared" si="0"/>
        <v>6246.8</v>
      </c>
      <c r="J10" s="98">
        <f t="shared" si="1"/>
        <v>1214</v>
      </c>
      <c r="K10" s="98">
        <f t="shared" si="2"/>
        <v>175</v>
      </c>
      <c r="L10" s="99"/>
      <c r="M10" s="143">
        <f t="shared" si="3"/>
        <v>4857.8</v>
      </c>
      <c r="N10" s="87"/>
    </row>
    <row r="11" spans="1:15" ht="18.600000000000001" thickBot="1" x14ac:dyDescent="0.35">
      <c r="C11" s="138" t="s">
        <v>66</v>
      </c>
      <c r="D11" s="139" t="s">
        <v>99</v>
      </c>
      <c r="E11" s="96" t="s">
        <v>95</v>
      </c>
      <c r="F11" s="146">
        <v>1234</v>
      </c>
      <c r="G11" s="97">
        <v>0.12</v>
      </c>
      <c r="H11" s="96">
        <v>3000</v>
      </c>
      <c r="I11" s="98">
        <f t="shared" si="0"/>
        <v>4382.08</v>
      </c>
      <c r="J11" s="98">
        <f t="shared" si="1"/>
        <v>402</v>
      </c>
      <c r="K11" s="98">
        <f t="shared" si="2"/>
        <v>123</v>
      </c>
      <c r="L11" s="99"/>
      <c r="M11" s="143">
        <f t="shared" si="3"/>
        <v>3857.1000000000004</v>
      </c>
      <c r="N11" s="87"/>
    </row>
    <row r="12" spans="1:15" ht="18.600000000000001" thickBot="1" x14ac:dyDescent="0.35">
      <c r="C12" s="138" t="s">
        <v>46</v>
      </c>
      <c r="D12" s="139" t="s">
        <v>100</v>
      </c>
      <c r="E12" s="96" t="s">
        <v>98</v>
      </c>
      <c r="F12" s="146">
        <v>456</v>
      </c>
      <c r="G12" s="97">
        <v>0.2</v>
      </c>
      <c r="H12" s="100"/>
      <c r="I12" s="98">
        <f t="shared" si="0"/>
        <v>547.20000000000005</v>
      </c>
      <c r="J12" s="98">
        <f t="shared" si="1"/>
        <v>104</v>
      </c>
      <c r="K12" s="98">
        <f t="shared" si="2"/>
        <v>15</v>
      </c>
      <c r="L12" s="99" t="s">
        <v>96</v>
      </c>
      <c r="M12" s="143">
        <f t="shared" si="3"/>
        <v>417.25</v>
      </c>
    </row>
    <row r="13" spans="1:15" ht="18.600000000000001" thickBot="1" x14ac:dyDescent="0.35">
      <c r="C13" s="138" t="s">
        <v>1</v>
      </c>
      <c r="D13" s="139" t="s">
        <v>101</v>
      </c>
      <c r="E13" s="96" t="s">
        <v>95</v>
      </c>
      <c r="F13" s="146">
        <v>10</v>
      </c>
      <c r="G13" s="97">
        <v>0.3</v>
      </c>
      <c r="H13" s="100"/>
      <c r="I13" s="98">
        <f t="shared" si="0"/>
        <v>13</v>
      </c>
      <c r="J13" s="98">
        <f t="shared" si="1"/>
        <v>0</v>
      </c>
      <c r="K13" s="98">
        <f t="shared" si="2"/>
        <v>0</v>
      </c>
      <c r="L13" s="99"/>
      <c r="M13" s="143">
        <f t="shared" si="3"/>
        <v>13</v>
      </c>
    </row>
    <row r="14" spans="1:15" ht="18.600000000000001" thickBot="1" x14ac:dyDescent="0.35">
      <c r="C14" s="138" t="s">
        <v>67</v>
      </c>
      <c r="D14" s="139" t="s">
        <v>102</v>
      </c>
      <c r="E14" s="96" t="s">
        <v>98</v>
      </c>
      <c r="F14" s="146">
        <v>9876</v>
      </c>
      <c r="G14" s="97">
        <v>0.1</v>
      </c>
      <c r="H14" s="96">
        <v>2500</v>
      </c>
      <c r="I14" s="98">
        <f t="shared" si="0"/>
        <v>13363.6</v>
      </c>
      <c r="J14" s="98">
        <f t="shared" si="1"/>
        <v>2598</v>
      </c>
      <c r="K14" s="98">
        <f t="shared" si="2"/>
        <v>374</v>
      </c>
      <c r="L14" s="99"/>
      <c r="M14" s="143">
        <f t="shared" si="3"/>
        <v>10391.6</v>
      </c>
    </row>
    <row r="15" spans="1:15" ht="18.600000000000001" thickBot="1" x14ac:dyDescent="0.35">
      <c r="C15" s="138" t="s">
        <v>1</v>
      </c>
      <c r="D15" s="139" t="s">
        <v>103</v>
      </c>
      <c r="E15" s="96" t="s">
        <v>95</v>
      </c>
      <c r="F15" s="146">
        <v>7654</v>
      </c>
      <c r="G15" s="97">
        <v>0.2</v>
      </c>
      <c r="H15" s="100"/>
      <c r="I15" s="98">
        <f t="shared" si="0"/>
        <v>9184.7999999999993</v>
      </c>
      <c r="J15" s="98">
        <f t="shared" si="1"/>
        <v>1299</v>
      </c>
      <c r="K15" s="98">
        <f t="shared" si="2"/>
        <v>257</v>
      </c>
      <c r="L15" s="99" t="s">
        <v>96</v>
      </c>
      <c r="M15" s="143">
        <f t="shared" si="3"/>
        <v>7445.1</v>
      </c>
    </row>
    <row r="16" spans="1:15" ht="18.600000000000001" thickBot="1" x14ac:dyDescent="0.35">
      <c r="C16" s="138" t="s">
        <v>104</v>
      </c>
      <c r="D16" s="139" t="s">
        <v>101</v>
      </c>
      <c r="E16" s="96" t="s">
        <v>98</v>
      </c>
      <c r="F16" s="146">
        <v>908</v>
      </c>
      <c r="G16" s="97">
        <v>0.13</v>
      </c>
      <c r="H16" s="96">
        <v>45</v>
      </c>
      <c r="I16" s="98">
        <f t="shared" si="0"/>
        <v>1071.04</v>
      </c>
      <c r="J16" s="98">
        <f t="shared" si="1"/>
        <v>208</v>
      </c>
      <c r="K16" s="98">
        <f t="shared" si="2"/>
        <v>30</v>
      </c>
      <c r="L16" s="99"/>
      <c r="M16" s="143">
        <f t="shared" si="3"/>
        <v>833.05000000000007</v>
      </c>
    </row>
    <row r="17" spans="1:13" ht="18.600000000000001" thickBot="1" x14ac:dyDescent="0.35">
      <c r="C17" s="140" t="s">
        <v>105</v>
      </c>
      <c r="D17" s="141" t="s">
        <v>106</v>
      </c>
      <c r="E17" s="101" t="s">
        <v>95</v>
      </c>
      <c r="F17" s="147">
        <v>7890</v>
      </c>
      <c r="G17" s="102">
        <v>0.17</v>
      </c>
      <c r="H17" s="103"/>
      <c r="I17" s="104">
        <f t="shared" si="0"/>
        <v>9231.2999999999993</v>
      </c>
      <c r="J17" s="104">
        <f t="shared" si="1"/>
        <v>1308</v>
      </c>
      <c r="K17" s="104">
        <f t="shared" si="2"/>
        <v>258</v>
      </c>
      <c r="L17" s="105" t="s">
        <v>96</v>
      </c>
      <c r="M17" s="144">
        <f t="shared" si="3"/>
        <v>7480.6500000000005</v>
      </c>
    </row>
    <row r="19" spans="1:13" ht="17.25" customHeight="1" x14ac:dyDescent="0.3">
      <c r="A19" s="153" t="s">
        <v>107</v>
      </c>
      <c r="B19" s="153"/>
    </row>
    <row r="20" spans="1:13" x14ac:dyDescent="0.3">
      <c r="A20" s="153"/>
      <c r="B20" s="153"/>
    </row>
    <row r="21" spans="1:13" x14ac:dyDescent="0.3">
      <c r="A21" s="153"/>
      <c r="B21" s="153"/>
    </row>
    <row r="22" spans="1:13" x14ac:dyDescent="0.3">
      <c r="A22" s="153"/>
      <c r="B22" s="153"/>
    </row>
    <row r="23" spans="1:13" x14ac:dyDescent="0.3">
      <c r="A23" s="153"/>
      <c r="B23" s="153"/>
    </row>
    <row r="24" spans="1:13" x14ac:dyDescent="0.3">
      <c r="A24" s="154"/>
      <c r="B24" s="154"/>
    </row>
    <row r="29" spans="1:13" x14ac:dyDescent="0.3">
      <c r="A29" s="106"/>
      <c r="B29" s="106"/>
    </row>
    <row r="30" spans="1:13" x14ac:dyDescent="0.3">
      <c r="A30" s="106"/>
      <c r="B30" s="106"/>
    </row>
    <row r="31" spans="1:13" x14ac:dyDescent="0.3">
      <c r="A31" s="106"/>
      <c r="B31" s="106"/>
    </row>
    <row r="32" spans="1:13" x14ac:dyDescent="0.3">
      <c r="A32" s="106"/>
      <c r="B32" s="106"/>
    </row>
    <row r="33" spans="1:2" x14ac:dyDescent="0.3">
      <c r="A33" s="106"/>
      <c r="B33" s="106"/>
    </row>
  </sheetData>
  <mergeCells count="4">
    <mergeCell ref="C1:M1"/>
    <mergeCell ref="A19:B23"/>
    <mergeCell ref="A24:B24"/>
    <mergeCell ref="A8:B10"/>
  </mergeCells>
  <phoneticPr fontId="0" type="noConversion"/>
  <printOptions horizontalCentered="1" verticalCentered="1"/>
  <pageMargins left="0.38" right="0.23" top="0.56999999999999995" bottom="0.47244094488188981" header="0.33" footer="0.27559055118110237"/>
  <pageSetup paperSize="9" scale="76" fitToHeight="2" orientation="landscape" r:id="rId1"/>
  <headerFooter alignWithMargins="0">
    <oddHeader>&amp;LTänane kuupäev&amp;RLk &amp;P/&amp;N</oddHeader>
    <oddFooter>&amp;LOma nimi&amp;RGrupi nimi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12</vt:i4>
      </vt:variant>
    </vt:vector>
  </HeadingPairs>
  <TitlesOfParts>
    <vt:vector size="18" baseType="lpstr">
      <vt:lpstr>1</vt:lpstr>
      <vt:lpstr>2</vt:lpstr>
      <vt:lpstr>3</vt:lpstr>
      <vt:lpstr>4</vt:lpstr>
      <vt:lpstr>5</vt:lpstr>
      <vt:lpstr>6</vt:lpstr>
      <vt:lpstr>Database</vt:lpstr>
      <vt:lpstr>fim</vt:lpstr>
      <vt:lpstr>hind</vt:lpstr>
      <vt:lpstr>kp</vt:lpstr>
      <vt:lpstr>mv</vt:lpstr>
      <vt:lpstr>Müügisummad</vt:lpstr>
      <vt:lpstr>sek</vt:lpstr>
      <vt:lpstr>sm</vt:lpstr>
      <vt:lpstr>Tk</vt:lpstr>
      <vt:lpstr>tm</vt:lpstr>
      <vt:lpstr>'3'!usd</vt:lpstr>
      <vt:lpstr>usd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Kalle</dc:creator>
  <cp:lastModifiedBy>Kalle</cp:lastModifiedBy>
  <dcterms:created xsi:type="dcterms:W3CDTF">2000-04-05T09:27:30Z</dcterms:created>
  <dcterms:modified xsi:type="dcterms:W3CDTF">2016-10-30T18:41:57Z</dcterms:modified>
</cp:coreProperties>
</file>